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hsbsauk-my.sharepoint.com/personal/grpla_nhsbsa_nhs_uk/Documents/PCA 202526/"/>
    </mc:Choice>
  </mc:AlternateContent>
  <xr:revisionPtr revIDLastSave="8" documentId="14_{B26BFFAA-41E1-4AD6-88D1-FD4338719E0A}" xr6:coauthVersionLast="47" xr6:coauthVersionMax="47" xr10:uidLastSave="{6A4E4D91-BA7D-4E45-9F2A-78F0754305EB}"/>
  <bookViews>
    <workbookView xWindow="-120" yWindow="-120" windowWidth="29040" windowHeight="15720" xr2:uid="{00000000-000D-0000-FFFF-FFFF00000000}"/>
  </bookViews>
  <sheets>
    <sheet name="Cover_sheet" sheetId="1" r:id="rId1"/>
    <sheet name="Metadata" sheetId="2" r:id="rId2"/>
    <sheet name="Table_A1" sheetId="3" r:id="rId3"/>
    <sheet name="Table_A2" sheetId="4" r:id="rId4"/>
    <sheet name="Table_A3" sheetId="5" r:id="rId5"/>
    <sheet name="Table_A4" sheetId="6" r:id="rId6"/>
    <sheet name="Table_A5" sheetId="7" r:id="rId7"/>
    <sheet name="Table_A6" sheetId="8" r:id="rId8"/>
    <sheet name="Table_A7" sheetId="9" r:id="rId9"/>
    <sheet name="Table_A8" sheetId="10" r:id="rId10"/>
    <sheet name="Table_A9" sheetId="11" r:id="rId11"/>
    <sheet name="Table_A10" sheetId="12" r:id="rId12"/>
    <sheet name="Table_A11" sheetId="13" r:id="rId13"/>
    <sheet name="Table_A12" sheetId="14" r:id="rId14"/>
    <sheet name="Table_A13" sheetId="15" r:id="rId15"/>
    <sheet name="Table_A14"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6" i="1"/>
  <c r="A15" i="1"/>
  <c r="A14" i="1"/>
  <c r="A13" i="1"/>
  <c r="A12" i="1"/>
  <c r="A18" i="1"/>
  <c r="A19" i="1"/>
  <c r="A11" i="1"/>
  <c r="A10" i="1"/>
  <c r="A9" i="1"/>
  <c r="A8" i="1"/>
  <c r="A7" i="1"/>
  <c r="A6" i="1"/>
  <c r="A5" i="1"/>
</calcChain>
</file>

<file path=xl/sharedStrings.xml><?xml version="1.0" encoding="utf-8"?>
<sst xmlns="http://schemas.openxmlformats.org/spreadsheetml/2006/main" count="1407" uniqueCount="529">
  <si>
    <t>Metadata - a list of the fields in these tables and their descriptions</t>
  </si>
  <si>
    <t>Field</t>
  </si>
  <si>
    <t>Description</t>
  </si>
  <si>
    <t>BNF Chapter Code</t>
  </si>
  <si>
    <t>The unique code used to refer to the British National Formulary (BNF) chapter.</t>
  </si>
  <si>
    <t>BNF Chapter Name</t>
  </si>
  <si>
    <t>The name given to a British National Formulary (BNF) chapter. This is the broadest grouping of the BNF therapeutical classification system.</t>
  </si>
  <si>
    <t>BNF Chemical Substance Code</t>
  </si>
  <si>
    <t>The unique code used to refer to the British National Formulary (BNF) chemical substance.</t>
  </si>
  <si>
    <t>BNF Chemical Substance Name</t>
  </si>
  <si>
    <t>The name of the main active ingredient in a drug. Appliances do not hold a chemical substance, but instead inherit the corresponding BNF section. Determined by the British National Formulary (BNF) for drugs, or the NHSBSA for appliances. For example, Amoxicillin.</t>
  </si>
  <si>
    <t>BNF Presentation Code</t>
  </si>
  <si>
    <t>The unique code used to refer to the British National Formulary (BNF) presentation.</t>
  </si>
  <si>
    <t>BNF Presentation Name</t>
  </si>
  <si>
    <t>The name given to the specific type, strength, and formulation of a drug; or, the specific type of an appliance. For example, Paracetamol 500mg tablets.</t>
  </si>
  <si>
    <t>BNF Section Code</t>
  </si>
  <si>
    <t>The unique code used to refer to the British National Formulary (BNF) section.</t>
  </si>
  <si>
    <t>BNF Section Name</t>
  </si>
  <si>
    <t>The name give to a British National Formulary (BNF) section. This is the next broadest grouping of the BNF Therapeutical classification system after chapter.</t>
  </si>
  <si>
    <t>Change in Cost Per Item YYYY to YYYY (%)</t>
  </si>
  <si>
    <t>The difference in 'Cost Per Item (GBP)' between the financial years displayed expressed as a percentage.</t>
  </si>
  <si>
    <t>Change in Cost Per Item YYYY to YYYY (GBP)</t>
  </si>
  <si>
    <t>The difference in 'Cost Per Item (GBP)' between the financial years displayed.</t>
  </si>
  <si>
    <t>Change in Costs YYYY to YYYY (%)</t>
  </si>
  <si>
    <t>The difference in 'Total Cost (GBP)' between the financial years displayed expressed as a percentage.</t>
  </si>
  <si>
    <t>Change in Costs YYYY to YYYY (GBP)</t>
  </si>
  <si>
    <t>The difference in 'Total Cost (GBP)' between the financial years displayed.</t>
  </si>
  <si>
    <t>Change in Items YYYY to YYYY</t>
  </si>
  <si>
    <t>The difference in 'Total Items' between the financial years displayed.</t>
  </si>
  <si>
    <t>Change in Items YYYY to YYYY (%)</t>
  </si>
  <si>
    <t>The difference in 'Total Items' between the financial years displayed expressed as a percentage.</t>
  </si>
  <si>
    <t>Change YYYY to YYYY</t>
  </si>
  <si>
    <t>The difference between the measures listed (e.g. Items or Cost) for the financial years displayed.</t>
  </si>
  <si>
    <t>Change YYYY to YYYY (%)</t>
  </si>
  <si>
    <t>The difference between the measures listed (e.g. Items or Cost) for the financial years displayed expressed as a percentage.</t>
  </si>
  <si>
    <t>Change YYYY to YYYY (GBP)</t>
  </si>
  <si>
    <t>The difference between the measures listed (e.g. Items or Cost) for the financial years displayed. Displayed as GBP.</t>
  </si>
  <si>
    <t>Cost of dressings and appliances (GBP)</t>
  </si>
  <si>
    <t>The 'Total Cost (GBP)' of prescription items with a preparation class of 4.</t>
  </si>
  <si>
    <t>Cost of items prescribed and dispensed generically (%)</t>
  </si>
  <si>
    <t>The 'Total Cost (GBP)' of prescription items with a preparation class of 1 expressed as a percentage.</t>
  </si>
  <si>
    <t>Cost of items prescribed and dispensed generically (GBP)</t>
  </si>
  <si>
    <t>The 'Total Cost (GBP)' of prescription items with a preparation class of 1.</t>
  </si>
  <si>
    <t>Cost of items prescribed and dispensed proprietary (%)</t>
  </si>
  <si>
    <t>The 'Total Cost (GBP)' of prescription items with a preparation class of 3 expressed as a percentage.</t>
  </si>
  <si>
    <t>Cost of items prescribed and dispensed proprietary (GBP)</t>
  </si>
  <si>
    <t>The 'Total Cost (GBP)' of prescription items with a preparation class of 3.</t>
  </si>
  <si>
    <t>Cost of items prescribed generically (%)</t>
  </si>
  <si>
    <t>The 'Total Cost (GBP)' of prescription items with a preparation class of 1 or 2 expressed as percentage.</t>
  </si>
  <si>
    <t>Cost of items prescribed generically (GBP)</t>
  </si>
  <si>
    <t>The 'Total Cost (GBP)' of prescription items with a preparation class of 1 or 2.</t>
  </si>
  <si>
    <t>Cost of items prescribed generically, dispensed and reimbursed as proprietary (%)</t>
  </si>
  <si>
    <t>The 'Total Cost (GBP)' of prescription items with a preparation class of 2 expressed as a percentage.</t>
  </si>
  <si>
    <t>Cost of items prescribed generically, dispensed and reimbursed as proprietary (GBP)</t>
  </si>
  <si>
    <t>The 'Total Cost (GBP)' of prescription items with a preparation class of 2.</t>
  </si>
  <si>
    <t>Cost per person (GBP)</t>
  </si>
  <si>
    <t>Cost per person is calculated by dividing the 'Total Cost (GBP)' by the 'England population'.</t>
  </si>
  <si>
    <t>Cost per dressing and appliance (GBP)</t>
  </si>
  <si>
    <t>Cost per dressing and appliance is calculated by dividing the 'Total Cost (GBP)' of dressings and appliances by the number of 'Total Items' for dressings and appliances.</t>
  </si>
  <si>
    <t>Cost Per Item (GBP)</t>
  </si>
  <si>
    <t>Cost per item is calculated by dividing the 'Total Cost (GBP)' by the number of 'Total Items'.</t>
  </si>
  <si>
    <t>Cost per item prescribed and dispensed generically (GBP)</t>
  </si>
  <si>
    <t>This is calculated by dividing the relevant 'Total Cost (GBP)' by the relevant number of 'Total Items'.</t>
  </si>
  <si>
    <t>Cost per item prescribed and dispensed proprietary (GBP)</t>
  </si>
  <si>
    <t>Cost per item prescribed generically, dispensed and reimbursed as proprietary (GBP)</t>
  </si>
  <si>
    <t>Cost per item YYYY (GBP)</t>
  </si>
  <si>
    <t>Dressings and appliances</t>
  </si>
  <si>
    <t>The total number of items for dressings and appliances (prescription items with a preparation class of 4).</t>
  </si>
  <si>
    <t>England population</t>
  </si>
  <si>
    <t>England population estimates taken from Office for National Statistics (ONS) - https://www.ons.gov.uk/peoplepopulationandcommunity/populationandmigration/populationestimates</t>
  </si>
  <si>
    <t>Exempt Cost (%)</t>
  </si>
  <si>
    <t>The 'Total Cost (GBP)' of prescription items that are exempt from prescription charges expressed as a percentage.</t>
  </si>
  <si>
    <t>Exempt Items (%)</t>
  </si>
  <si>
    <t>The number of prescription items that are exempt from prescription charges expressed as a percentage.</t>
  </si>
  <si>
    <t>Financial Year</t>
  </si>
  <si>
    <t>The financial year to which the data belongs. This runs from 1 April to 31 March the following year.</t>
  </si>
  <si>
    <t>Items dispensed generically</t>
  </si>
  <si>
    <t>The number of prescription items that have a preparation class of 1 or 5.</t>
  </si>
  <si>
    <t>Items dispensed generically (%)</t>
  </si>
  <si>
    <t>The number of prescription items that have a preparation class of 1 or 5 expressed as a percentage.</t>
  </si>
  <si>
    <t>Items per person</t>
  </si>
  <si>
    <t>Items per person calculated by dividing 'Total Items' by 'England population'.</t>
  </si>
  <si>
    <t>Items prescribed and dispensed generically</t>
  </si>
  <si>
    <t>The number of prescription items with a preparation class of 1, 2, or 5 that were dispensed as items with class of 1 or 5</t>
  </si>
  <si>
    <t>Items prescribed and dispensed generically (%)</t>
  </si>
  <si>
    <t>The number of prescription items with a preparation class of 1, 2, or 5 that were dispensed as items with class of 1 or 5 expressed as a percentage.</t>
  </si>
  <si>
    <t>Items prescribed and dispensed proprietary</t>
  </si>
  <si>
    <t>The number of prescription items with a preparation class of 3.</t>
  </si>
  <si>
    <t>Items prescribed and dispensed proprietary (%)</t>
  </si>
  <si>
    <t>The number of prescription items with a preparation class of 3 expressed as a percentage.</t>
  </si>
  <si>
    <t>Items prescribed generically</t>
  </si>
  <si>
    <t>The number of prescription items with a preparation class of 1, 2, or 5.</t>
  </si>
  <si>
    <t>Items prescribed generically (%)</t>
  </si>
  <si>
    <t>The number of prescription items with a preparation class of 1, 2 or 5 expressed as a percentage.</t>
  </si>
  <si>
    <t>Items prescribed generically, dispensed and reimbursed as proprietary</t>
  </si>
  <si>
    <t>The number of prescription items with a preparation class of 1, 2, or 5 that were dispensed as items with a class of 3.</t>
  </si>
  <si>
    <t>Items prescribed generically, dispensed and reimbursed as proprietary (%)</t>
  </si>
  <si>
    <t>The number of prescription items with a preparation class of 1, 2, or 5 that were dispensed as items with a class of 3 expressed as a percentage.</t>
  </si>
  <si>
    <t>Rank YYYY</t>
  </si>
  <si>
    <t>The rank assigned to that record for the displayed financial year based upon the measure that the table is displaying.</t>
  </si>
  <si>
    <t>Total Charged Cost (GBP)</t>
  </si>
  <si>
    <t>The 'Total Cost (GBP)' of prescription items that are not exempt from prescription charges.</t>
  </si>
  <si>
    <t>Total Charged Items</t>
  </si>
  <si>
    <t>The number of prescription items that are exempt from prescription charges.</t>
  </si>
  <si>
    <t>Total Cost (GBP)</t>
  </si>
  <si>
    <t>Total Cost is the amount that would be paid using the basic price of the prescribed drug or appliance and the quantity prescribed. Sometimes called the 'Net Ingredient Cost' (NIC). The basic price is given either in the Drug Tariff or is determined from prices published by manufacturers, wholesalers or suppliers. Basic price is set out in Parts 8 and 9 of the Drug Tariff. For any drugs or appliances not in Part 8, the price is usually taken from the manufacturer, wholesaler or supplier of the product. This is given in GBP.</t>
  </si>
  <si>
    <t>Total Cost YYYY (GBP)</t>
  </si>
  <si>
    <t>The 'Total Cost (GBP)' for the displayed financial year.</t>
  </si>
  <si>
    <t>Total Exempt Cost (GBP)</t>
  </si>
  <si>
    <t>The 'Total Cost (GBP)' of prescription items that are exempt from prescription charges.</t>
  </si>
  <si>
    <t>Total Exempt Items</t>
  </si>
  <si>
    <t>Total Items</t>
  </si>
  <si>
    <t>The number prescription items dispensed. 'Items' is the number of times a product appears on a prescription form. Prescription forms include both paper prescriptions and electronic messages.</t>
  </si>
  <si>
    <t>Total Items YYYY</t>
  </si>
  <si>
    <t>The 'Total Items' for the displayed financial year.</t>
  </si>
  <si>
    <t>Unit Cost</t>
  </si>
  <si>
    <t>Unit cost is calculated by dividing the 'Total Cost (GBP)' by the 'Total Quantity' for the given presentation.</t>
  </si>
  <si>
    <t>Unit of Measure</t>
  </si>
  <si>
    <t>The unit of measure given to the smallest available unit of a product. For example, tablet, capsule, unit dose, vial, gram, millilitre etc.</t>
  </si>
  <si>
    <t>Table A1: Total items, cost, number of items and cost per person, 2016/2017 to 2025/2026</t>
  </si>
  <si>
    <t>Notes</t>
  </si>
  <si>
    <t>ONS population estimates for 2022 were not available prior to publication</t>
  </si>
  <si>
    <t>ONS population estimates taken from https://www.ons.gov.uk/peoplepopulationandcommunity/populationandmigration/populationestimates</t>
  </si>
  <si>
    <t>England Population</t>
  </si>
  <si>
    <t>Cost Per Item</t>
  </si>
  <si>
    <t>Items Per Person</t>
  </si>
  <si>
    <t>Cost Per Person (GBP)</t>
  </si>
  <si>
    <t>2016/2017</t>
  </si>
  <si>
    <t>2017/2018</t>
  </si>
  <si>
    <t>2018/2019</t>
  </si>
  <si>
    <t>2019/2020</t>
  </si>
  <si>
    <t>2020/2021</t>
  </si>
  <si>
    <t>2021/2022</t>
  </si>
  <si>
    <t>2022/2023</t>
  </si>
  <si>
    <t>2023/2024</t>
  </si>
  <si>
    <t>2024/2025</t>
  </si>
  <si>
    <t>2025/2026</t>
  </si>
  <si>
    <t>Table A2: Top 20 drugs by cost, 2025/2026</t>
  </si>
  <si>
    <t>Top 20 calculations are made excluding BNF chapters 20 to 23, as presentations in these chapters do not hold chemical substances.</t>
  </si>
  <si>
    <t>Some cells may appear blank. In these cases there was no dispensing of this chemical substance in the period.</t>
  </si>
  <si>
    <t xml:space="preserve">Total Cost 2016/2017 (GBP) </t>
  </si>
  <si>
    <t>Total Cost 2024/2025 (GBP)</t>
  </si>
  <si>
    <t>Total Cost 2025/2026 (GBP)</t>
  </si>
  <si>
    <t>Rank 2016/2017</t>
  </si>
  <si>
    <t>Rank 2024/2025</t>
  </si>
  <si>
    <t>Rank 2025/2026</t>
  </si>
  <si>
    <t>Change in Costs 2016/2017 to 2025/2026 (GBP)</t>
  </si>
  <si>
    <t>Change in Costs 2024/2025 to 2025/2026 (GBP)</t>
  </si>
  <si>
    <t>Change in Costs 2016/2017 to 2025/2026 (%)</t>
  </si>
  <si>
    <t>Change in Costs 2024/2025 to 2025/2026 (%)</t>
  </si>
  <si>
    <t>Tirzepatide</t>
  </si>
  <si>
    <t>0601023AZ</t>
  </si>
  <si>
    <t>BeclometDiprop/Formoterol</t>
  </si>
  <si>
    <t>0302000AB</t>
  </si>
  <si>
    <t>Dapagliflozin</t>
  </si>
  <si>
    <t>0601023AG</t>
  </si>
  <si>
    <t>Influenza</t>
  </si>
  <si>
    <t>1404000H0</t>
  </si>
  <si>
    <t>Edoxaban</t>
  </si>
  <si>
    <t>0208020AA</t>
  </si>
  <si>
    <t>Empagliflozin</t>
  </si>
  <si>
    <t>0601023AN</t>
  </si>
  <si>
    <t>BeclometDiprop/Formoterol/Glycopyrronium (Corticosteroids)</t>
  </si>
  <si>
    <t>0302000AA</t>
  </si>
  <si>
    <t>Sacubitril/valsartan</t>
  </si>
  <si>
    <t>0205052AE</t>
  </si>
  <si>
    <t>Budesonide</t>
  </si>
  <si>
    <t>0302000K0</t>
  </si>
  <si>
    <t>Semaglutide</t>
  </si>
  <si>
    <t>0601023AW</t>
  </si>
  <si>
    <t>Colecalciferol</t>
  </si>
  <si>
    <t>0906040G0</t>
  </si>
  <si>
    <t>Insulin aspart</t>
  </si>
  <si>
    <t>0601011A0</t>
  </si>
  <si>
    <t>Estradiol</t>
  </si>
  <si>
    <t>0604011G0</t>
  </si>
  <si>
    <t>Omeprazole</t>
  </si>
  <si>
    <t>0103050P0</t>
  </si>
  <si>
    <t>Mesalazine (Systemic)</t>
  </si>
  <si>
    <t>0105010B0</t>
  </si>
  <si>
    <t>Insulin glargine</t>
  </si>
  <si>
    <t>0601012V0</t>
  </si>
  <si>
    <t>Mirabegron</t>
  </si>
  <si>
    <t>0704020AE</t>
  </si>
  <si>
    <t>Fluticasone/umeclidinium/vilanterol</t>
  </si>
  <si>
    <t>0302000Z0</t>
  </si>
  <si>
    <t>Lisdexamfetamine dimesylate</t>
  </si>
  <si>
    <t>0404000U0</t>
  </si>
  <si>
    <t>Paracetamol</t>
  </si>
  <si>
    <t>0407010H0</t>
  </si>
  <si>
    <t>Table A3: Top 20 drugs by items dispensed, 2025/2026</t>
  </si>
  <si>
    <t>Total Items 2016/2017</t>
  </si>
  <si>
    <t>Total Items 2024/2025</t>
  </si>
  <si>
    <t>Total Items 2025/2026</t>
  </si>
  <si>
    <t>Change in Items 2016/2017 to 2025/2026</t>
  </si>
  <si>
    <t>Change in Items 2024/2025 to 2025/2026</t>
  </si>
  <si>
    <t>Change in Items 2016/2017 to 2025/2026 (%)</t>
  </si>
  <si>
    <t>Change in Items 2024/2025 to 2025/2026 (%)</t>
  </si>
  <si>
    <t>Atorvastatin</t>
  </si>
  <si>
    <t>0212000B0</t>
  </si>
  <si>
    <t>Amlodipine</t>
  </si>
  <si>
    <t>0206020A0</t>
  </si>
  <si>
    <t>Lansoprazole</t>
  </si>
  <si>
    <t>0103050L0</t>
  </si>
  <si>
    <t>Ramipril</t>
  </si>
  <si>
    <t>0205051R0</t>
  </si>
  <si>
    <t>Levothyroxine sodium</t>
  </si>
  <si>
    <t>0602010V0</t>
  </si>
  <si>
    <t>Bisoprolol fumarate</t>
  </si>
  <si>
    <t>0204000H0</t>
  </si>
  <si>
    <t>Metformin hydrochloride</t>
  </si>
  <si>
    <t>0601022B0</t>
  </si>
  <si>
    <t>Sertraline hydrochloride</t>
  </si>
  <si>
    <t>0403030Q0</t>
  </si>
  <si>
    <t>Aspirin</t>
  </si>
  <si>
    <t>0209000A0</t>
  </si>
  <si>
    <t>Amitriptyline hydrochloride</t>
  </si>
  <si>
    <t>0403010B0</t>
  </si>
  <si>
    <t>Salbutamol</t>
  </si>
  <si>
    <t>0301011R0</t>
  </si>
  <si>
    <t>Co-codamol (Codeine phosphate/paracetamol)</t>
  </si>
  <si>
    <t>0407010F0</t>
  </si>
  <si>
    <t>Mirtazapine</t>
  </si>
  <si>
    <t>0403040X0</t>
  </si>
  <si>
    <t>Losartan potassium</t>
  </si>
  <si>
    <t>0205052N0</t>
  </si>
  <si>
    <t>Citalopram hydrobromide</t>
  </si>
  <si>
    <t>0403030D0</t>
  </si>
  <si>
    <t>Clopidogrel</t>
  </si>
  <si>
    <t>0209000C0</t>
  </si>
  <si>
    <t>Table A4: Total items and cost by charge status, 2016/2017 to 2025/2026</t>
  </si>
  <si>
    <t>A charged item is one where the patient has paid the set fee that has been collected by the dispensing contractor.</t>
  </si>
  <si>
    <t>An exempt item is one where the patient has not paid the set fee for their prescription at the point of dispensing as they hold a valid exemption or Prescription Prepayment Certificate (PPC)</t>
  </si>
  <si>
    <t>Table A5: Generic Prescribing and dispensing by preparation class, 2016/2017 to 2025/2026</t>
  </si>
  <si>
    <t>Generically prescribed items are those with a prescribed preparation class of 1, 2, or 5.</t>
  </si>
  <si>
    <t>Generically prescribed and dispensed items are those with a prescribed preparation class of 1, 2, or 5 and dispensed as items with a class of 1 or 5.</t>
  </si>
  <si>
    <t>Generically prescribed/proprietary dispensed items are those with a prescribed preparation class of 1, 2 or 5 and dispensed as items with a class of 2 or 3.</t>
  </si>
  <si>
    <t>Proprietary prescribed and dispensed items are those with a prescribed preparation class of 3 and dispensed as items with a class of 3.</t>
  </si>
  <si>
    <t>Dressings and appliances are items which were dispensed as a preparation class of 4</t>
  </si>
  <si>
    <t>Items prescribed
 generically</t>
  </si>
  <si>
    <t>Items prescribed
 and dispensed
 generically</t>
  </si>
  <si>
    <t>Items prescribed
 generically,
 dispensed and
 reimbursed as
 proprietary</t>
  </si>
  <si>
    <t>Items prescribed
 and dispensed
 proprietary</t>
  </si>
  <si>
    <t>Items prescribed
 generically
 (%)</t>
  </si>
  <si>
    <t>Items prescribed
 generically
 excluding appliances (%)</t>
  </si>
  <si>
    <t>Items prescribed
 and dispensed
 generically
 (%)</t>
  </si>
  <si>
    <t>Items prescribed generically,
 dispensed and reimbursed
 as proprietary
 (%)</t>
  </si>
  <si>
    <t>Items prescribed
 and dispensed
 proprietary
 (%)</t>
  </si>
  <si>
    <t>Dressings and Appliances prescribed
 (%)</t>
  </si>
  <si>
    <t>Cost of items
 prescribed
 generically
 (GBP)</t>
  </si>
  <si>
    <t>Cost of items
 prescribed and
 dispensed
 generically
 (GBP)</t>
  </si>
  <si>
    <t>Cost of items
 prescribed
 generically,
 dispensed and
 reimbursed as
 proprietary
 (GBP)</t>
  </si>
  <si>
    <t>Cost of items
 prescribed and
 dispensed
 proprietary
 (GBP)</t>
  </si>
  <si>
    <t>Cost of Appliances and Dressings prescribed
 (GBP)</t>
  </si>
  <si>
    <t>Total Cost
 (GBP)</t>
  </si>
  <si>
    <t>Cost of items
 prescribed
 generically
 (%)</t>
  </si>
  <si>
    <t>Cost of items
 prescribed
 generically
 excluding appliances (%)</t>
  </si>
  <si>
    <t>Cost of items
 prescribed and
 dispensed
 generically
 (%)</t>
  </si>
  <si>
    <t>Cost of items
 prescribed
 generically,
 dispensed and
 reimbursed as
 proprietary
 (%)</t>
  </si>
  <si>
    <t>Cost of items
 prescribed and
 dispensed
 as proprietary
 (%)</t>
  </si>
  <si>
    <t>Dressings and appliances
 prescribed
 (%)</t>
  </si>
  <si>
    <t>Cost per item
 prescribed
 generically
 (GBP)</t>
  </si>
  <si>
    <t>Cost per item
 prescribed and
 dispensed
 generically
 (GBP)</t>
  </si>
  <si>
    <t>Cost per item
 prescribed
 generically,
 dispensed and
 reimbursed as
 proprietary
 (GBP)</t>
  </si>
  <si>
    <t>Cost per item
 prescribed and
 dispensed
 proprietary
 (GBP)</t>
  </si>
  <si>
    <t>Cost per dressing
 and appliance
 (GBP)</t>
  </si>
  <si>
    <t>Cost Per Item
 (GBP)</t>
  </si>
  <si>
    <t>Table A6: Generic prescribing and dispensing by BNF Chapters, 2016/2017 to 2025/2026</t>
  </si>
  <si>
    <t>Some cells may appear blank. In these cases there was no dispensing within this BNF chapter in the period.</t>
  </si>
  <si>
    <t>01</t>
  </si>
  <si>
    <t>Gastro-Intestinal System</t>
  </si>
  <si>
    <t>02</t>
  </si>
  <si>
    <t>Cardiovascular System</t>
  </si>
  <si>
    <t>03</t>
  </si>
  <si>
    <t>Respiratory System</t>
  </si>
  <si>
    <t>04</t>
  </si>
  <si>
    <t>Central Nervous System</t>
  </si>
  <si>
    <t>05</t>
  </si>
  <si>
    <t>Infections</t>
  </si>
  <si>
    <t>06</t>
  </si>
  <si>
    <t>Endocrine System</t>
  </si>
  <si>
    <t>07</t>
  </si>
  <si>
    <t>Obstetrics, Gynaecology and Urinary-Tract Disorders</t>
  </si>
  <si>
    <t>08</t>
  </si>
  <si>
    <t>Malignant Disease and Immunosuppression</t>
  </si>
  <si>
    <t>09</t>
  </si>
  <si>
    <t>Nutrition and Blood</t>
  </si>
  <si>
    <t>10</t>
  </si>
  <si>
    <t>Musculoskeletal and Joint Diseases</t>
  </si>
  <si>
    <t>11</t>
  </si>
  <si>
    <t>Eye</t>
  </si>
  <si>
    <t>12</t>
  </si>
  <si>
    <t>Ear, Nose and Oropharynx</t>
  </si>
  <si>
    <t>13</t>
  </si>
  <si>
    <t>Skin</t>
  </si>
  <si>
    <t>14</t>
  </si>
  <si>
    <t>Immunological Products and Vaccines</t>
  </si>
  <si>
    <t>15</t>
  </si>
  <si>
    <t>Anaesthesia</t>
  </si>
  <si>
    <t>18</t>
  </si>
  <si>
    <t>Preparations used in Diagnosis</t>
  </si>
  <si>
    <t>19</t>
  </si>
  <si>
    <t>Other Drugs and Preparations</t>
  </si>
  <si>
    <t>Table A7: Number, cost and cost per item by BNF Chapters, 2016/2017, 2024/2025 and 2025/2026</t>
  </si>
  <si>
    <t>Total Cost 2016/2017 (GBP)</t>
  </si>
  <si>
    <t>Cost Per Item 2016/2017 (GBP)</t>
  </si>
  <si>
    <t>Cost Per Item 2024/2025 (GBP)</t>
  </si>
  <si>
    <t>Cost Per Item 2025/2026 (GBP)</t>
  </si>
  <si>
    <t>Change in Costs Per Item 2016/2017 to 2025/2026 (GBP)</t>
  </si>
  <si>
    <t>Change in Costs Per Item 2024/2025 to 2025/2026 (GBP)</t>
  </si>
  <si>
    <t>Change in Costs Per Item 2016/2017 to 2025/2026 (%)</t>
  </si>
  <si>
    <t>Change in Costs Per Item 2024/2025 to 2025/2026 (%)</t>
  </si>
  <si>
    <t>20</t>
  </si>
  <si>
    <t>Dressings</t>
  </si>
  <si>
    <t>21</t>
  </si>
  <si>
    <t>Appliances</t>
  </si>
  <si>
    <t>22</t>
  </si>
  <si>
    <t>Incontinence Appliances</t>
  </si>
  <si>
    <t>23</t>
  </si>
  <si>
    <t>Stoma Appliances</t>
  </si>
  <si>
    <t>Table A8: Top 20 BNF Sections by Cost, 2016/2017, 2024/2025 and 2025/2026</t>
  </si>
  <si>
    <t>Some cells may appear blank. In these cases there was no dispensing within this BNF section in the period.</t>
  </si>
  <si>
    <t>Rank
 2016/2017</t>
  </si>
  <si>
    <t>0601</t>
  </si>
  <si>
    <t>Drugs used in diabetes</t>
  </si>
  <si>
    <t>0302</t>
  </si>
  <si>
    <t>Corticosteroids (respiratory)</t>
  </si>
  <si>
    <t>0913</t>
  </si>
  <si>
    <t>Oral nutrition</t>
  </si>
  <si>
    <t>0407</t>
  </si>
  <si>
    <t>Analgesics</t>
  </si>
  <si>
    <t>2148</t>
  </si>
  <si>
    <t>Detection Sensor Interstitial Fluid/Gluc</t>
  </si>
  <si>
    <t>0408</t>
  </si>
  <si>
    <t>Antiepileptic drugs</t>
  </si>
  <si>
    <t>0205</t>
  </si>
  <si>
    <t>Hypertension and heart failure</t>
  </si>
  <si>
    <t>0604</t>
  </si>
  <si>
    <t>Sex Hormones</t>
  </si>
  <si>
    <t>0208</t>
  </si>
  <si>
    <t>Anticoagulants and protamine</t>
  </si>
  <si>
    <t>1404</t>
  </si>
  <si>
    <t>Vaccines and antisera</t>
  </si>
  <si>
    <t>0301</t>
  </si>
  <si>
    <t>Bronchodilators</t>
  </si>
  <si>
    <t>0403</t>
  </si>
  <si>
    <t>Antidepressant drugs</t>
  </si>
  <si>
    <t>0212</t>
  </si>
  <si>
    <t>Lipid-regulating drugs</t>
  </si>
  <si>
    <t>0103</t>
  </si>
  <si>
    <t>Antisecretory drugs and mucosal protectants</t>
  </si>
  <si>
    <t>2102</t>
  </si>
  <si>
    <t>Catheters</t>
  </si>
  <si>
    <t>0404</t>
  </si>
  <si>
    <t>CNS stimulants and drugs used for ADHD</t>
  </si>
  <si>
    <t>0501</t>
  </si>
  <si>
    <t>Antibacterial drugs</t>
  </si>
  <si>
    <t>0106</t>
  </si>
  <si>
    <t>Laxatives</t>
  </si>
  <si>
    <t>0704</t>
  </si>
  <si>
    <t>Drugs for genito-urinary disorders</t>
  </si>
  <si>
    <t>0206</t>
  </si>
  <si>
    <t>Nitrates, calcium-channel blockers &amp; other antianginal drugs</t>
  </si>
  <si>
    <t>Table A9: Top 20 BNF Sections by increase in cost, 2016/2017, 2024/2025 and 2025/2026</t>
  </si>
  <si>
    <t>0109</t>
  </si>
  <si>
    <t>Drugs affecting intestinal secretions</t>
  </si>
  <si>
    <t>0914</t>
  </si>
  <si>
    <t>Enteral nutrition</t>
  </si>
  <si>
    <t>0702</t>
  </si>
  <si>
    <t>Treatment of vaginal and vulval conditions</t>
  </si>
  <si>
    <t>0505</t>
  </si>
  <si>
    <t>Anthelmintics</t>
  </si>
  <si>
    <t>0906</t>
  </si>
  <si>
    <t>Vitamins</t>
  </si>
  <si>
    <t>0304</t>
  </si>
  <si>
    <t>Antihistamines, hyposensitisation and allergic emergencies</t>
  </si>
  <si>
    <t>0202</t>
  </si>
  <si>
    <t>Diuretics</t>
  </si>
  <si>
    <t>2128</t>
  </si>
  <si>
    <t>Anal Irrigation System</t>
  </si>
  <si>
    <t>1001</t>
  </si>
  <si>
    <t>Drugs used in rheumatic diseases and gout</t>
  </si>
  <si>
    <t>Table A10: Top 20 BNF Sections by decrease in cost, 2016/2017, 2024/2025 and 2025/2026</t>
  </si>
  <si>
    <t>0105</t>
  </si>
  <si>
    <t>Chronic bowel disorders</t>
  </si>
  <si>
    <t>0402</t>
  </si>
  <si>
    <t>Drugs used in psychoses and related disorders</t>
  </si>
  <si>
    <t>0602</t>
  </si>
  <si>
    <t>Thyroid and antithyroid drugs</t>
  </si>
  <si>
    <t>1202</t>
  </si>
  <si>
    <t>Drugs acting on the nose</t>
  </si>
  <si>
    <t>0401</t>
  </si>
  <si>
    <t>Hypnotics and anxiolytics</t>
  </si>
  <si>
    <t>0102</t>
  </si>
  <si>
    <t>Antispasmodics and other drugs altering gut motility</t>
  </si>
  <si>
    <t>0504</t>
  </si>
  <si>
    <t>Antiprotozoal drugs</t>
  </si>
  <si>
    <t>0406</t>
  </si>
  <si>
    <t>Drugs used in nausea and vertigo</t>
  </si>
  <si>
    <t>2101</t>
  </si>
  <si>
    <t>Other Appliances</t>
  </si>
  <si>
    <t>0303</t>
  </si>
  <si>
    <t>Cromoglycate, leukotriene and phosphodesterase type-4 inhib</t>
  </si>
  <si>
    <t>1310</t>
  </si>
  <si>
    <t>Anti-infective skin preparations</t>
  </si>
  <si>
    <t>0201</t>
  </si>
  <si>
    <t>Positive inotropic drugs</t>
  </si>
  <si>
    <t>1105</t>
  </si>
  <si>
    <t>Mydriatics and cycloplegics</t>
  </si>
  <si>
    <t>Table A11: Top 20 BNF Presentations by increase in Unit Cost, 2016/2017, 2024/2025 and 2025/2026</t>
  </si>
  <si>
    <t>Analysis is limited to presentations with a total cost greater than 1 million GBP</t>
  </si>
  <si>
    <t>Some cells may appear blank. In these cases there was no dispensing of this presentation in the period.</t>
  </si>
  <si>
    <t>Unit Cost 2016/2017 (GBP)</t>
  </si>
  <si>
    <t>Unit Cost 2024/2025 (GBP)</t>
  </si>
  <si>
    <t>Unit Cost 2025/2026 (GBP)</t>
  </si>
  <si>
    <t>Change in Unit Cost 2016/2017 to 2025/2026 (GBP)</t>
  </si>
  <si>
    <t>Change in Unit Cost 2024/2025 to 2025/2026 (GBP)</t>
  </si>
  <si>
    <t>Change in Unit Cost 2016/2017 to 2025/2026 (%)</t>
  </si>
  <si>
    <t>Change in Unit Cost 2024/2025 to 2025/2026 (%)</t>
  </si>
  <si>
    <t>Paxlovid 150mg/100mg tablets</t>
  </si>
  <si>
    <t>tablet</t>
  </si>
  <si>
    <t>Trihexyphenidyl 2mg tablets</t>
  </si>
  <si>
    <t>Pioglitazone 45mg tablets</t>
  </si>
  <si>
    <t>Acetazolamide 250mg tablets</t>
  </si>
  <si>
    <t>Trihexyphenidyl 5mg tablets</t>
  </si>
  <si>
    <t>Chlorphenamine 2mg/5ml oral solution sugar free</t>
  </si>
  <si>
    <t>ml</t>
  </si>
  <si>
    <t>Codeine 15mg/5ml linctus sugar free</t>
  </si>
  <si>
    <t>Nystatin 100,000units/ml oral suspension</t>
  </si>
  <si>
    <t>Nabumetone 500mg tablets</t>
  </si>
  <si>
    <t>Trimethoprim 100mg tablets</t>
  </si>
  <si>
    <t>Vardenafil 20mg tablets</t>
  </si>
  <si>
    <t>Indapamide 2.5mg tablets</t>
  </si>
  <si>
    <t>Mefenamic acid 500mg tablets</t>
  </si>
  <si>
    <t>Ciprofloxacin 500mg tablets</t>
  </si>
  <si>
    <t>Amiodarone 200mg tablets</t>
  </si>
  <si>
    <t>Fenofibrate micronised 267mg capsules</t>
  </si>
  <si>
    <t>capsule</t>
  </si>
  <si>
    <t>Ferrous gluconate 300mg tablets</t>
  </si>
  <si>
    <t>Capsaicin 0.025% cream</t>
  </si>
  <si>
    <t>gram</t>
  </si>
  <si>
    <t>Isotretinoin 20mg capsules</t>
  </si>
  <si>
    <t>Trimethoprim 200mg tablets</t>
  </si>
  <si>
    <t>Table A12: Top 20 BNF Presentations by decrease in Unit Cost, 2016/2017, 2024/2025 and 2025/2026</t>
  </si>
  <si>
    <t>Rivaroxaban 20mg tablets</t>
  </si>
  <si>
    <t>Rivaroxaban 15mg tablets</t>
  </si>
  <si>
    <t>Rivaroxaban 10mg tablets</t>
  </si>
  <si>
    <t>Pregabalin 50mg capsules</t>
  </si>
  <si>
    <t>Promethazine hydrochloride 25mg tablets</t>
  </si>
  <si>
    <t>Terbinafine 250mg tablets</t>
  </si>
  <si>
    <t>Ezetimibe 10mg tablets</t>
  </si>
  <si>
    <t>Sulfasalazine 500mg gastro-resistant tablets</t>
  </si>
  <si>
    <t>Melatonin 1mg/ml oral solution sugar free</t>
  </si>
  <si>
    <t>Erythromycin 250mg gastro-resistant tablets</t>
  </si>
  <si>
    <t>Apixaban 2.5mg tablets</t>
  </si>
  <si>
    <t>Lacosamide 150mg tablets</t>
  </si>
  <si>
    <t>Zonisamide 100mg capsules</t>
  </si>
  <si>
    <t>Apixaban 5mg tablets</t>
  </si>
  <si>
    <t>Metformin 1g tablets</t>
  </si>
  <si>
    <t>Betahistine 16mg tablets</t>
  </si>
  <si>
    <t>Cyanocobalamin 50microgram tablets</t>
  </si>
  <si>
    <t>Dabigatran etexilate 150mg capsules</t>
  </si>
  <si>
    <t>Dabigatran etexilate 110mg capsules</t>
  </si>
  <si>
    <t>Famotidine 20mg tablets</t>
  </si>
  <si>
    <t>Table A13: Top 20 BNF Presentations by increase in Costs, 2016/2017, 2024/2025 and 2025/2026</t>
  </si>
  <si>
    <t>FreeStyle Libre 2 Plus Sensor</t>
  </si>
  <si>
    <t>kit</t>
  </si>
  <si>
    <t>Dapagliflozin 10mg tablets</t>
  </si>
  <si>
    <t>Mounjaro KwikPen 5mg/0.6ml inj 2.4ml pre-filled pens</t>
  </si>
  <si>
    <t>pre-filled disposable injection</t>
  </si>
  <si>
    <t>Adjuvanted trivalent flu vacc (SA, inact) inj 0.5ml pfs</t>
  </si>
  <si>
    <t>Mounjaro KwikPen 7.5mg/0.6ml inj 2.4ml pre-filled pens</t>
  </si>
  <si>
    <t>Mounjaro KwikPen 10mg/0.6ml inj 2.4ml pre-filled pens</t>
  </si>
  <si>
    <t>Trivalent Flu/Vac/SA inj 0.5ml pfs</t>
  </si>
  <si>
    <t>Prostap 3 DCS 11.25mg pdr and solvent for prolonged-rel inj</t>
  </si>
  <si>
    <t>Mirabegron 50mg modified-release tablets</t>
  </si>
  <si>
    <t>Mounjaro KwikPen 15mg/0.6ml inj 2.4ml pre-filled pens</t>
  </si>
  <si>
    <t>Mounjaro KwikPen 12.5mg/0.6ml inj 2.4ml pre-filled pens</t>
  </si>
  <si>
    <t>Supemtek Trivalent vaccine (recombinant) inj 0.5ml pfs</t>
  </si>
  <si>
    <t>Mounjaro KwikPen 2.5mg/0.6ml inj 2.4ml pre-filled pens</t>
  </si>
  <si>
    <t>Nustendi 180mg/10mg tablets</t>
  </si>
  <si>
    <t>Rifaximin 550mg tablets</t>
  </si>
  <si>
    <t>Symbicort 200/6 Turbohaler</t>
  </si>
  <si>
    <t>dose</t>
  </si>
  <si>
    <t>Ensure Plus milkshake style liquid (8 flavours)</t>
  </si>
  <si>
    <t>Fostair NEXThaler 100microg/dose / 6microg/dose dry pdr inh</t>
  </si>
  <si>
    <t>Colesevelam 625mg tablets</t>
  </si>
  <si>
    <t>Ticagrelor 90mg tablets</t>
  </si>
  <si>
    <t>Table A14: Top 20 BNF Presentations by decrease in Costs, 2016/2017, 2024/2025 and 2025/2026</t>
  </si>
  <si>
    <t>Forxiga 10mg tablets</t>
  </si>
  <si>
    <t>FreeStyle Libre 2 Sensor</t>
  </si>
  <si>
    <t>Adjuvanted quadrivalent flu vacc (SA, inact) inj 0.5ml pfs</t>
  </si>
  <si>
    <t>Influenza vaccine (surface antigen, inact) inj 0.5ml pfs</t>
  </si>
  <si>
    <t>Lixiana 60mg tablets</t>
  </si>
  <si>
    <t>Brilique 90mg tablets</t>
  </si>
  <si>
    <t>Atorvastatin 20mg tablets</t>
  </si>
  <si>
    <t>Forxiga 5mg tablets</t>
  </si>
  <si>
    <t>Famotidine 40mg tablets</t>
  </si>
  <si>
    <t>Lixiana 30mg tablets</t>
  </si>
  <si>
    <t>Salbutamol 2.5mg/2.5ml nebuliser liquid unit dose vials</t>
  </si>
  <si>
    <t>unit dose</t>
  </si>
  <si>
    <t>Rybelsus 7mg tablets</t>
  </si>
  <si>
    <t>Prescription Cost Analysis - England 2025/2026</t>
  </si>
  <si>
    <t>Additional analysis data tables</t>
  </si>
  <si>
    <t>Publication date: 4 June 2026</t>
  </si>
  <si>
    <t>Contents:</t>
  </si>
  <si>
    <t>Feedback:</t>
  </si>
  <si>
    <t>Feedback is important to us; we welcome any questions and comments relating to these statistics. You can contact us by:</t>
  </si>
  <si>
    <t>email:</t>
  </si>
  <si>
    <t>statistics@nhsbsa.nhs.uk</t>
  </si>
  <si>
    <t>Or you can complete a short feedback survey on our website</t>
  </si>
  <si>
    <t>Media enquires:</t>
  </si>
  <si>
    <t>communicationsteam@nhsbsa.nhs.uk</t>
  </si>
  <si>
    <t>You can also write to us at:</t>
  </si>
  <si>
    <t>NHSBSA - Statistics</t>
  </si>
  <si>
    <t>NHS Business Services Authority</t>
  </si>
  <si>
    <t>Stella House</t>
  </si>
  <si>
    <t>Goldcrest Way</t>
  </si>
  <si>
    <t>Riverside</t>
  </si>
  <si>
    <t>Newcastle upon Tyne</t>
  </si>
  <si>
    <t>NE15 8NY</t>
  </si>
  <si>
    <t>Statistics:</t>
  </si>
  <si>
    <t>You may re-use this document/publication (not including logos) free of charge in any format or medium, under the terms of the Open Government Licence v3.0.</t>
  </si>
  <si>
    <t>To view this licence visit</t>
  </si>
  <si>
    <t>www.nationalarchives.gov.uk/doc/open-government-licence</t>
  </si>
  <si>
    <t>or write to the Information Policy Team, The National Archives,</t>
  </si>
  <si>
    <t>Kew, Richmond, Surrey, TW9 4DU;</t>
  </si>
  <si>
    <t>or email:</t>
  </si>
  <si>
    <t xml:space="preserve"> psi@nationalarchives.gsi.gov.uk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</si>
</sst>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b/>
      <sz val="10"/>
      <color rgb="FF000000"/>
      <name val="Arial"/>
    </font>
    <font>
      <u/>
      <sz val="10"/>
      <color theme="10"/>
      <name val="Arial"/>
    </font>
    <font>
      <b/>
      <sz val="28"/>
      <color rgb="FF000000"/>
      <name val="Arial"/>
    </font>
    <font>
      <b/>
      <sz val="19"/>
      <color rgb="FF000000"/>
      <name val="Arial"/>
    </font>
    <font>
      <b/>
      <sz val="10"/>
      <color rgb="FF0000EE"/>
      <name val="Arial"/>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0" borderId="0" xfId="0" applyFont="1"/>
    <xf numFmtId="0" fontId="0" fillId="0" borderId="0" xfId="0" applyAlignment="1">
      <alignment wrapText="1"/>
    </xf>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2" fillId="0" borderId="0" xfId="0" applyFont="1"/>
    <xf numFmtId="0" fontId="3" fillId="0" borderId="0" xfId="0" applyFont="1"/>
    <xf numFmtId="0" fontId="4" fillId="0" borderId="0" xfId="0" applyFont="1"/>
    <xf numFmtId="0" fontId="5" fillId="0" borderId="0" xfId="0" applyFont="1"/>
    <xf numFmtId="3" fontId="0" fillId="0" borderId="0" xfId="0" applyNumberFormat="1"/>
    <xf numFmtId="0" fontId="2" fillId="0" borderId="0" xfId="1"/>
  </cellXfs>
  <cellStyles count="2">
    <cellStyle name="Hyperlink" xfId="1" builtinId="8"/>
    <cellStyle name="Normal"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a1" displayName="table_a1" ref="A5:G15" totalsRowShown="0">
  <tableColumns count="7">
    <tableColumn id="1" xr3:uid="{00000000-0010-0000-0000-000001000000}" name="Financial Year"/>
    <tableColumn id="2" xr3:uid="{00000000-0010-0000-0000-000002000000}" name="Total Items"/>
    <tableColumn id="3" xr3:uid="{00000000-0010-0000-0000-000003000000}" name="Total Cost (GBP)"/>
    <tableColumn id="4" xr3:uid="{00000000-0010-0000-0000-000004000000}" name="England Population"/>
    <tableColumn id="5" xr3:uid="{00000000-0010-0000-0000-000005000000}" name="Cost Per Item"/>
    <tableColumn id="6" xr3:uid="{00000000-0010-0000-0000-000006000000}" name="Items Per Person"/>
    <tableColumn id="7" xr3:uid="{00000000-0010-0000-0000-000007000000}" name="Cost Per Person (GBP)"/>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a10" displayName="table_a10" ref="A3:W23" totalsRowShown="0">
  <tableColumns count="23">
    <tableColumn id="1" xr3:uid="{00000000-0010-0000-0900-000001000000}" name="BNF Section Code"/>
    <tableColumn id="2" xr3:uid="{00000000-0010-0000-0900-000002000000}" name="BNF Section Name"/>
    <tableColumn id="3" xr3:uid="{00000000-0010-0000-0900-000003000000}" name="Total Items 2016/2017"/>
    <tableColumn id="4" xr3:uid="{00000000-0010-0000-0900-000004000000}" name="Total Items 2024/2025"/>
    <tableColumn id="5" xr3:uid="{00000000-0010-0000-0900-000005000000}" name="Total Items 2025/2026"/>
    <tableColumn id="6" xr3:uid="{00000000-0010-0000-0900-000006000000}" name="Total Cost 2016/2017 (GBP)"/>
    <tableColumn id="7" xr3:uid="{00000000-0010-0000-0900-000007000000}" name="Total Cost 2024/2025 (GBP)"/>
    <tableColumn id="8" xr3:uid="{00000000-0010-0000-0900-000008000000}" name="Total Cost 2025/2026 (GBP)"/>
    <tableColumn id="9" xr3:uid="{00000000-0010-0000-0900-000009000000}" name="Cost Per Item 2016/2017 (GBP)"/>
    <tableColumn id="10" xr3:uid="{00000000-0010-0000-0900-00000A000000}" name="Cost Per Item 2024/2025 (GBP)"/>
    <tableColumn id="11" xr3:uid="{00000000-0010-0000-0900-00000B000000}" name="Cost Per Item 2025/2026 (GBP)"/>
    <tableColumn id="12" xr3:uid="{00000000-0010-0000-0900-00000C000000}" name="Change in Items 2016/2017 to 2025/2026"/>
    <tableColumn id="13" xr3:uid="{00000000-0010-0000-0900-00000D000000}" name="Change in Items 2024/2025 to 2025/2026"/>
    <tableColumn id="14" xr3:uid="{00000000-0010-0000-0900-00000E000000}" name="Change in Items 2016/2017 to 2025/2026 (%)"/>
    <tableColumn id="15" xr3:uid="{00000000-0010-0000-0900-00000F000000}" name="Change in Items 2024/2025 to 2025/2026 (%)"/>
    <tableColumn id="16" xr3:uid="{00000000-0010-0000-0900-000010000000}" name="Change in Costs 2016/2017 to 2025/2026 (GBP)"/>
    <tableColumn id="17" xr3:uid="{00000000-0010-0000-0900-000011000000}" name="Change in Costs 2024/2025 to 2025/2026 (GBP)"/>
    <tableColumn id="18" xr3:uid="{00000000-0010-0000-0900-000012000000}" name="Change in Costs 2016/2017 to 2025/2026 (%)"/>
    <tableColumn id="19" xr3:uid="{00000000-0010-0000-0900-000013000000}" name="Change in Costs 2024/2025 to 2025/2026 (%)"/>
    <tableColumn id="20" xr3:uid="{00000000-0010-0000-0900-000014000000}" name="Change in Costs Per Item 2016/2017 to 2025/2026 (GBP)"/>
    <tableColumn id="21" xr3:uid="{00000000-0010-0000-0900-000015000000}" name="Change in Costs Per Item 2024/2025 to 2025/2026 (GBP)"/>
    <tableColumn id="22" xr3:uid="{00000000-0010-0000-0900-000016000000}" name="Change in Costs Per Item 2016/2017 to 2025/2026 (%)"/>
    <tableColumn id="23" xr3:uid="{00000000-0010-0000-0900-000017000000}" name="Change in Costs Per Item 2024/2025 to 2025/2026 (%)"/>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a11" displayName="table_a11" ref="A5:W25" totalsRowShown="0">
  <tableColumns count="23">
    <tableColumn id="1" xr3:uid="{00000000-0010-0000-0A00-000001000000}" name="BNF Presentation Name"/>
    <tableColumn id="2" xr3:uid="{00000000-0010-0000-0A00-000002000000}" name="Unit of Measure"/>
    <tableColumn id="3" xr3:uid="{00000000-0010-0000-0A00-000003000000}" name="Total Cost 2016/2017 (GBP)"/>
    <tableColumn id="4" xr3:uid="{00000000-0010-0000-0A00-000004000000}" name="Total Cost 2024/2025 (GBP)"/>
    <tableColumn id="5" xr3:uid="{00000000-0010-0000-0A00-000005000000}" name="Total Cost 2025/2026 (GBP)"/>
    <tableColumn id="6" xr3:uid="{00000000-0010-0000-0A00-000006000000}" name="Total Items 2016/2017"/>
    <tableColumn id="7" xr3:uid="{00000000-0010-0000-0A00-000007000000}" name="Total Items 2024/2025"/>
    <tableColumn id="8" xr3:uid="{00000000-0010-0000-0A00-000008000000}" name="Total Items 2025/2026"/>
    <tableColumn id="9" xr3:uid="{00000000-0010-0000-0A00-000009000000}" name="Unit Cost 2016/2017 (GBP)"/>
    <tableColumn id="10" xr3:uid="{00000000-0010-0000-0A00-00000A000000}" name="Unit Cost 2024/2025 (GBP)"/>
    <tableColumn id="11" xr3:uid="{00000000-0010-0000-0A00-00000B000000}" name="Unit Cost 2025/2026 (GBP)"/>
    <tableColumn id="12" xr3:uid="{00000000-0010-0000-0A00-00000C000000}" name="Change in Items 2016/2017 to 2025/2026"/>
    <tableColumn id="13" xr3:uid="{00000000-0010-0000-0A00-00000D000000}" name="Change in Items 2024/2025 to 2025/2026"/>
    <tableColumn id="14" xr3:uid="{00000000-0010-0000-0A00-00000E000000}" name="Change in Items 2016/2017 to 2025/2026 (%)"/>
    <tableColumn id="15" xr3:uid="{00000000-0010-0000-0A00-00000F000000}" name="Change in Items 2024/2025 to 2025/2026 (%)"/>
    <tableColumn id="16" xr3:uid="{00000000-0010-0000-0A00-000010000000}" name="Change in Costs 2016/2017 to 2025/2026 (GBP)"/>
    <tableColumn id="17" xr3:uid="{00000000-0010-0000-0A00-000011000000}" name="Change in Costs 2024/2025 to 2025/2026 (GBP)"/>
    <tableColumn id="18" xr3:uid="{00000000-0010-0000-0A00-000012000000}" name="Change in Costs 2016/2017 to 2025/2026 (%)"/>
    <tableColumn id="19" xr3:uid="{00000000-0010-0000-0A00-000013000000}" name="Change in Costs 2024/2025 to 2025/2026 (%)"/>
    <tableColumn id="20" xr3:uid="{00000000-0010-0000-0A00-000014000000}" name="Change in Unit Cost 2016/2017 to 2025/2026 (GBP)"/>
    <tableColumn id="21" xr3:uid="{00000000-0010-0000-0A00-000015000000}" name="Change in Unit Cost 2024/2025 to 2025/2026 (GBP)"/>
    <tableColumn id="22" xr3:uid="{00000000-0010-0000-0A00-000016000000}" name="Change in Unit Cost 2016/2017 to 2025/2026 (%)"/>
    <tableColumn id="23" xr3:uid="{00000000-0010-0000-0A00-000017000000}" name="Change in Unit Cost 2024/2025 to 2025/2026 (%)"/>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a12" displayName="table_a12" ref="A5:W25" totalsRowShown="0">
  <tableColumns count="23">
    <tableColumn id="1" xr3:uid="{00000000-0010-0000-0B00-000001000000}" name="BNF Presentation Name"/>
    <tableColumn id="2" xr3:uid="{00000000-0010-0000-0B00-000002000000}" name="Unit of Measure"/>
    <tableColumn id="3" xr3:uid="{00000000-0010-0000-0B00-000003000000}" name="Total Cost 2016/2017 (GBP)"/>
    <tableColumn id="4" xr3:uid="{00000000-0010-0000-0B00-000004000000}" name="Total Cost 2024/2025 (GBP)"/>
    <tableColumn id="5" xr3:uid="{00000000-0010-0000-0B00-000005000000}" name="Total Cost 2025/2026 (GBP)"/>
    <tableColumn id="6" xr3:uid="{00000000-0010-0000-0B00-000006000000}" name="Total Items 2016/2017"/>
    <tableColumn id="7" xr3:uid="{00000000-0010-0000-0B00-000007000000}" name="Total Items 2024/2025"/>
    <tableColumn id="8" xr3:uid="{00000000-0010-0000-0B00-000008000000}" name="Total Items 2025/2026"/>
    <tableColumn id="9" xr3:uid="{00000000-0010-0000-0B00-000009000000}" name="Unit Cost 2016/2017 (GBP)"/>
    <tableColumn id="10" xr3:uid="{00000000-0010-0000-0B00-00000A000000}" name="Unit Cost 2024/2025 (GBP)"/>
    <tableColumn id="11" xr3:uid="{00000000-0010-0000-0B00-00000B000000}" name="Unit Cost 2025/2026 (GBP)"/>
    <tableColumn id="12" xr3:uid="{00000000-0010-0000-0B00-00000C000000}" name="Change in Items 2016/2017 to 2025/2026"/>
    <tableColumn id="13" xr3:uid="{00000000-0010-0000-0B00-00000D000000}" name="Change in Items 2024/2025 to 2025/2026"/>
    <tableColumn id="14" xr3:uid="{00000000-0010-0000-0B00-00000E000000}" name="Change in Items 2016/2017 to 2025/2026 (%)"/>
    <tableColumn id="15" xr3:uid="{00000000-0010-0000-0B00-00000F000000}" name="Change in Items 2024/2025 to 2025/2026 (%)"/>
    <tableColumn id="16" xr3:uid="{00000000-0010-0000-0B00-000010000000}" name="Change in Costs 2016/2017 to 2025/2026 (GBP)"/>
    <tableColumn id="17" xr3:uid="{00000000-0010-0000-0B00-000011000000}" name="Change in Costs 2024/2025 to 2025/2026 (GBP)"/>
    <tableColumn id="18" xr3:uid="{00000000-0010-0000-0B00-000012000000}" name="Change in Costs 2016/2017 to 2025/2026 (%)"/>
    <tableColumn id="19" xr3:uid="{00000000-0010-0000-0B00-000013000000}" name="Change in Costs 2024/2025 to 2025/2026 (%)"/>
    <tableColumn id="20" xr3:uid="{00000000-0010-0000-0B00-000014000000}" name="Change in Unit Cost 2016/2017 to 2025/2026 (GBP)"/>
    <tableColumn id="21" xr3:uid="{00000000-0010-0000-0B00-000015000000}" name="Change in Unit Cost 2024/2025 to 2025/2026 (GBP)"/>
    <tableColumn id="22" xr3:uid="{00000000-0010-0000-0B00-000016000000}" name="Change in Unit Cost 2016/2017 to 2025/2026 (%)"/>
    <tableColumn id="23" xr3:uid="{00000000-0010-0000-0B00-000017000000}" name="Change in Unit Cost 2024/2025 to 2025/2026 (%)"/>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a13" displayName="table_a13" ref="A5:W25" totalsRowShown="0">
  <tableColumns count="23">
    <tableColumn id="1" xr3:uid="{00000000-0010-0000-0C00-000001000000}" name="BNF Presentation Name"/>
    <tableColumn id="2" xr3:uid="{00000000-0010-0000-0C00-000002000000}" name="Unit of Measure"/>
    <tableColumn id="3" xr3:uid="{00000000-0010-0000-0C00-000003000000}" name="Total Cost 2016/2017 (GBP)"/>
    <tableColumn id="4" xr3:uid="{00000000-0010-0000-0C00-000004000000}" name="Total Cost 2024/2025 (GBP)"/>
    <tableColumn id="5" xr3:uid="{00000000-0010-0000-0C00-000005000000}" name="Total Cost 2025/2026 (GBP)"/>
    <tableColumn id="6" xr3:uid="{00000000-0010-0000-0C00-000006000000}" name="Total Items 2016/2017"/>
    <tableColumn id="7" xr3:uid="{00000000-0010-0000-0C00-000007000000}" name="Total Items 2024/2025"/>
    <tableColumn id="8" xr3:uid="{00000000-0010-0000-0C00-000008000000}" name="Total Items 2025/2026"/>
    <tableColumn id="9" xr3:uid="{00000000-0010-0000-0C00-000009000000}" name="Unit Cost 2016/2017 (GBP)"/>
    <tableColumn id="10" xr3:uid="{00000000-0010-0000-0C00-00000A000000}" name="Unit Cost 2024/2025 (GBP)"/>
    <tableColumn id="11" xr3:uid="{00000000-0010-0000-0C00-00000B000000}" name="Unit Cost 2025/2026 (GBP)"/>
    <tableColumn id="12" xr3:uid="{00000000-0010-0000-0C00-00000C000000}" name="Change in Items 2016/2017 to 2025/2026"/>
    <tableColumn id="13" xr3:uid="{00000000-0010-0000-0C00-00000D000000}" name="Change in Items 2024/2025 to 2025/2026"/>
    <tableColumn id="14" xr3:uid="{00000000-0010-0000-0C00-00000E000000}" name="Change in Items 2016/2017 to 2025/2026 (%)"/>
    <tableColumn id="15" xr3:uid="{00000000-0010-0000-0C00-00000F000000}" name="Change in Items 2024/2025 to 2025/2026 (%)"/>
    <tableColumn id="16" xr3:uid="{00000000-0010-0000-0C00-000010000000}" name="Change in Costs 2016/2017 to 2025/2026 (GBP)"/>
    <tableColumn id="17" xr3:uid="{00000000-0010-0000-0C00-000011000000}" name="Change in Costs 2024/2025 to 2025/2026 (GBP)"/>
    <tableColumn id="18" xr3:uid="{00000000-0010-0000-0C00-000012000000}" name="Change in Costs 2016/2017 to 2025/2026 (%)"/>
    <tableColumn id="19" xr3:uid="{00000000-0010-0000-0C00-000013000000}" name="Change in Costs 2024/2025 to 2025/2026 (%)"/>
    <tableColumn id="20" xr3:uid="{00000000-0010-0000-0C00-000014000000}" name="Change in Unit Cost 2016/2017 to 2025/2026 (GBP)"/>
    <tableColumn id="21" xr3:uid="{00000000-0010-0000-0C00-000015000000}" name="Change in Unit Cost 2024/2025 to 2025/2026 (GBP)"/>
    <tableColumn id="22" xr3:uid="{00000000-0010-0000-0C00-000016000000}" name="Change in Unit Cost 2016/2017 to 2025/2026 (%)"/>
    <tableColumn id="23" xr3:uid="{00000000-0010-0000-0C00-000017000000}" name="Change in Unit Cost 2024/2025 to 2025/2026 (%)"/>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a14" displayName="table_a14" ref="A5:W25" totalsRowShown="0">
  <tableColumns count="23">
    <tableColumn id="1" xr3:uid="{00000000-0010-0000-0D00-000001000000}" name="BNF Presentation Name"/>
    <tableColumn id="2" xr3:uid="{00000000-0010-0000-0D00-000002000000}" name="Unit of Measure"/>
    <tableColumn id="3" xr3:uid="{00000000-0010-0000-0D00-000003000000}" name="Total Cost 2016/2017 (GBP)"/>
    <tableColumn id="4" xr3:uid="{00000000-0010-0000-0D00-000004000000}" name="Total Cost 2024/2025 (GBP)"/>
    <tableColumn id="5" xr3:uid="{00000000-0010-0000-0D00-000005000000}" name="Total Cost 2025/2026 (GBP)"/>
    <tableColumn id="6" xr3:uid="{00000000-0010-0000-0D00-000006000000}" name="Total Items 2016/2017"/>
    <tableColumn id="7" xr3:uid="{00000000-0010-0000-0D00-000007000000}" name="Total Items 2024/2025"/>
    <tableColumn id="8" xr3:uid="{00000000-0010-0000-0D00-000008000000}" name="Total Items 2025/2026"/>
    <tableColumn id="9" xr3:uid="{00000000-0010-0000-0D00-000009000000}" name="Unit Cost 2016/2017 (GBP)"/>
    <tableColumn id="10" xr3:uid="{00000000-0010-0000-0D00-00000A000000}" name="Unit Cost 2024/2025 (GBP)"/>
    <tableColumn id="11" xr3:uid="{00000000-0010-0000-0D00-00000B000000}" name="Unit Cost 2025/2026 (GBP)"/>
    <tableColumn id="12" xr3:uid="{00000000-0010-0000-0D00-00000C000000}" name="Change in Items 2016/2017 to 2025/2026"/>
    <tableColumn id="13" xr3:uid="{00000000-0010-0000-0D00-00000D000000}" name="Change in Items 2024/2025 to 2025/2026"/>
    <tableColumn id="14" xr3:uid="{00000000-0010-0000-0D00-00000E000000}" name="Change in Items 2016/2017 to 2025/2026 (%)"/>
    <tableColumn id="15" xr3:uid="{00000000-0010-0000-0D00-00000F000000}" name="Change in Items 2024/2025 to 2025/2026 (%)"/>
    <tableColumn id="16" xr3:uid="{00000000-0010-0000-0D00-000010000000}" name="Change in Costs 2016/2017 to 2025/2026 (GBP)"/>
    <tableColumn id="17" xr3:uid="{00000000-0010-0000-0D00-000011000000}" name="Change in Costs 2024/2025 to 2025/2026 (GBP)"/>
    <tableColumn id="18" xr3:uid="{00000000-0010-0000-0D00-000012000000}" name="Change in Costs 2016/2017 to 2025/2026 (%)"/>
    <tableColumn id="19" xr3:uid="{00000000-0010-0000-0D00-000013000000}" name="Change in Costs 2024/2025 to 2025/2026 (%)"/>
    <tableColumn id="20" xr3:uid="{00000000-0010-0000-0D00-000014000000}" name="Change in Unit Cost 2016/2017 to 2025/2026 (GBP)"/>
    <tableColumn id="21" xr3:uid="{00000000-0010-0000-0D00-000015000000}" name="Change in Unit Cost 2024/2025 to 2025/2026 (GBP)"/>
    <tableColumn id="22" xr3:uid="{00000000-0010-0000-0D00-000016000000}" name="Change in Unit Cost 2016/2017 to 2025/2026 (%)"/>
    <tableColumn id="23" xr3:uid="{00000000-0010-0000-0D00-000017000000}" name="Change in Unit Cost 2024/2025 to 2025/2026 (%)"/>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a2" displayName="table_a2" ref="A5:L25" totalsRowShown="0">
  <tableColumns count="12">
    <tableColumn id="1" xr3:uid="{00000000-0010-0000-0100-000001000000}" name="BNF Chemical Substance Name"/>
    <tableColumn id="2" xr3:uid="{00000000-0010-0000-0100-000002000000}" name="BNF Chemical Substance Code"/>
    <tableColumn id="3" xr3:uid="{00000000-0010-0000-0100-000003000000}" name="Total Cost 2016/2017 (GBP) "/>
    <tableColumn id="4" xr3:uid="{00000000-0010-0000-0100-000004000000}" name="Total Cost 2024/2025 (GBP)"/>
    <tableColumn id="5" xr3:uid="{00000000-0010-0000-0100-000005000000}" name="Total Cost 2025/2026 (GBP)"/>
    <tableColumn id="6" xr3:uid="{00000000-0010-0000-0100-000006000000}" name="Rank 2016/2017"/>
    <tableColumn id="7" xr3:uid="{00000000-0010-0000-0100-000007000000}" name="Rank 2024/2025"/>
    <tableColumn id="8" xr3:uid="{00000000-0010-0000-0100-000008000000}" name="Rank 2025/2026"/>
    <tableColumn id="9" xr3:uid="{00000000-0010-0000-0100-000009000000}" name="Change in Costs 2016/2017 to 2025/2026 (GBP)"/>
    <tableColumn id="10" xr3:uid="{00000000-0010-0000-0100-00000A000000}" name="Change in Costs 2024/2025 to 2025/2026 (GBP)"/>
    <tableColumn id="11" xr3:uid="{00000000-0010-0000-0100-00000B000000}" name="Change in Costs 2016/2017 to 2025/2026 (%)"/>
    <tableColumn id="12" xr3:uid="{00000000-0010-0000-0100-00000C000000}" name="Change in Costs 2024/2025 to 2025/2026 (%)"/>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a3" displayName="table_a3" ref="A4:L24" totalsRowShown="0">
  <tableColumns count="12">
    <tableColumn id="1" xr3:uid="{00000000-0010-0000-0200-000001000000}" name="BNF Chemical Substance Name"/>
    <tableColumn id="2" xr3:uid="{00000000-0010-0000-0200-000002000000}" name="BNF Chemical Substance Code"/>
    <tableColumn id="3" xr3:uid="{00000000-0010-0000-0200-000003000000}" name="Total Items 2016/2017"/>
    <tableColumn id="4" xr3:uid="{00000000-0010-0000-0200-000004000000}" name="Total Items 2024/2025"/>
    <tableColumn id="5" xr3:uid="{00000000-0010-0000-0200-000005000000}" name="Total Items 2025/2026"/>
    <tableColumn id="6" xr3:uid="{00000000-0010-0000-0200-000006000000}" name="Rank 2016/2017"/>
    <tableColumn id="7" xr3:uid="{00000000-0010-0000-0200-000007000000}" name="Rank 2024/2025"/>
    <tableColumn id="8" xr3:uid="{00000000-0010-0000-0200-000008000000}" name="Rank 2025/2026"/>
    <tableColumn id="9" xr3:uid="{00000000-0010-0000-0200-000009000000}" name="Change in Items 2016/2017 to 2025/2026"/>
    <tableColumn id="10" xr3:uid="{00000000-0010-0000-0200-00000A000000}" name="Change in Items 2024/2025 to 2025/2026"/>
    <tableColumn id="11" xr3:uid="{00000000-0010-0000-0200-00000B000000}" name="Change in Items 2016/2017 to 2025/2026 (%)"/>
    <tableColumn id="12" xr3:uid="{00000000-0010-0000-0200-00000C000000}" name="Change in Items 2024/2025 to 2025/2026 (%)"/>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a4" displayName="table_a4" ref="A5:G15" totalsRowShown="0">
  <tableColumns count="7">
    <tableColumn id="1" xr3:uid="{00000000-0010-0000-0300-000001000000}" name="Financial Year"/>
    <tableColumn id="2" xr3:uid="{00000000-0010-0000-0300-000002000000}" name="Total Exempt Items"/>
    <tableColumn id="3" xr3:uid="{00000000-0010-0000-0300-000003000000}" name="Total Charged Items"/>
    <tableColumn id="4" xr3:uid="{00000000-0010-0000-0300-000004000000}" name="Exempt Items (%)"/>
    <tableColumn id="5" xr3:uid="{00000000-0010-0000-0300-000005000000}" name="Total Exempt Cost (GBP)"/>
    <tableColumn id="6" xr3:uid="{00000000-0010-0000-0300-000006000000}" name="Total Charged Cost (GBP)"/>
    <tableColumn id="7" xr3:uid="{00000000-0010-0000-0300-000007000000}" name="Exempt Cost (%)"/>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a5" displayName="table_a5" ref="A8:AE18" totalsRowShown="0">
  <tableColumns count="31">
    <tableColumn id="1" xr3:uid="{00000000-0010-0000-0400-000001000000}" name="Financial Year"/>
    <tableColumn id="2" xr3:uid="{00000000-0010-0000-0400-000002000000}" name="Items prescribed_x000a_ generically" dataDxfId="5"/>
    <tableColumn id="3" xr3:uid="{00000000-0010-0000-0400-000003000000}" name="Items prescribed_x000a_ and dispensed_x000a_ generically" dataDxfId="4"/>
    <tableColumn id="4" xr3:uid="{00000000-0010-0000-0400-000004000000}" name="Items prescribed_x000a_ generically,_x000a_ dispensed and_x000a_ reimbursed as_x000a_ proprietary" dataDxfId="3"/>
    <tableColumn id="5" xr3:uid="{00000000-0010-0000-0400-000005000000}" name="Items prescribed_x000a_ and dispensed_x000a_ proprietary" dataDxfId="2"/>
    <tableColumn id="6" xr3:uid="{00000000-0010-0000-0400-000006000000}" name="Dressings and appliances" dataDxfId="1"/>
    <tableColumn id="7" xr3:uid="{00000000-0010-0000-0400-000007000000}" name="Total Items" dataDxfId="0"/>
    <tableColumn id="8" xr3:uid="{00000000-0010-0000-0400-000008000000}" name="Items prescribed_x000a_ generically_x000a_ (%)"/>
    <tableColumn id="9" xr3:uid="{00000000-0010-0000-0400-000009000000}" name="Items prescribed_x000a_ generically_x000a_ excluding appliances (%)"/>
    <tableColumn id="10" xr3:uid="{00000000-0010-0000-0400-00000A000000}" name="Items prescribed_x000a_ and dispensed_x000a_ generically_x000a_ (%)"/>
    <tableColumn id="11" xr3:uid="{00000000-0010-0000-0400-00000B000000}" name="Items prescribed generically,_x000a_ dispensed and reimbursed_x000a_ as proprietary_x000a_ (%)"/>
    <tableColumn id="12" xr3:uid="{00000000-0010-0000-0400-00000C000000}" name="Items prescribed_x000a_ and dispensed_x000a_ proprietary_x000a_ (%)"/>
    <tableColumn id="13" xr3:uid="{00000000-0010-0000-0400-00000D000000}" name="Dressings and Appliances prescribed_x000a_ (%)"/>
    <tableColumn id="14" xr3:uid="{00000000-0010-0000-0400-00000E000000}" name="Cost of items_x000a_ prescribed_x000a_ generically_x000a_ (GBP)"/>
    <tableColumn id="15" xr3:uid="{00000000-0010-0000-0400-00000F000000}" name="Cost of items_x000a_ prescribed and_x000a_ dispensed_x000a_ generically_x000a_ (GBP)"/>
    <tableColumn id="16" xr3:uid="{00000000-0010-0000-0400-000010000000}" name="Cost of items_x000a_ prescribed_x000a_ generically,_x000a_ dispensed and_x000a_ reimbursed as_x000a_ proprietary_x000a_ (GBP)"/>
    <tableColumn id="17" xr3:uid="{00000000-0010-0000-0400-000011000000}" name="Cost of items_x000a_ prescribed and_x000a_ dispensed_x000a_ proprietary_x000a_ (GBP)"/>
    <tableColumn id="18" xr3:uid="{00000000-0010-0000-0400-000012000000}" name="Cost of Appliances and Dressings prescribed_x000a_ (GBP)"/>
    <tableColumn id="19" xr3:uid="{00000000-0010-0000-0400-000013000000}" name="Total Cost_x000a_ (GBP)"/>
    <tableColumn id="20" xr3:uid="{00000000-0010-0000-0400-000014000000}" name="Cost of items_x000a_ prescribed_x000a_ generically_x000a_ (%)"/>
    <tableColumn id="21" xr3:uid="{00000000-0010-0000-0400-000015000000}" name="Cost of items_x000a_ prescribed_x000a_ generically_x000a_ excluding appliances (%)"/>
    <tableColumn id="22" xr3:uid="{00000000-0010-0000-0400-000016000000}" name="Cost of items_x000a_ prescribed and_x000a_ dispensed_x000a_ generically_x000a_ (%)"/>
    <tableColumn id="23" xr3:uid="{00000000-0010-0000-0400-000017000000}" name="Cost of items_x000a_ prescribed_x000a_ generically,_x000a_ dispensed and_x000a_ reimbursed as_x000a_ proprietary_x000a_ (%)"/>
    <tableColumn id="24" xr3:uid="{00000000-0010-0000-0400-000018000000}" name="Cost of items_x000a_ prescribed and_x000a_ dispensed_x000a_ as proprietary_x000a_ (%)"/>
    <tableColumn id="25" xr3:uid="{00000000-0010-0000-0400-000019000000}" name="Dressings and appliances_x000a_ prescribed_x000a_ (%)"/>
    <tableColumn id="26" xr3:uid="{00000000-0010-0000-0400-00001A000000}" name="Cost per item_x000a_ prescribed_x000a_ generically_x000a_ (GBP)"/>
    <tableColumn id="27" xr3:uid="{00000000-0010-0000-0400-00001B000000}" name="Cost per item_x000a_ prescribed and_x000a_ dispensed_x000a_ generically_x000a_ (GBP)"/>
    <tableColumn id="28" xr3:uid="{00000000-0010-0000-0400-00001C000000}" name="Cost per item_x000a_ prescribed_x000a_ generically,_x000a_ dispensed and_x000a_ reimbursed as_x000a_ proprietary_x000a_ (GBP)"/>
    <tableColumn id="29" xr3:uid="{00000000-0010-0000-0400-00001D000000}" name="Cost per item_x000a_ prescribed and_x000a_ dispensed_x000a_ proprietary_x000a_ (GBP)"/>
    <tableColumn id="30" xr3:uid="{00000000-0010-0000-0400-00001E000000}" name="Cost per dressing_x000a_ and appliance_x000a_ (GBP)"/>
    <tableColumn id="31" xr3:uid="{00000000-0010-0000-0400-00001F000000}" name="Cost Per Item_x000a_ (GBP)"/>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a6" displayName="table_a6" ref="A4:H174" totalsRowShown="0">
  <tableColumns count="8">
    <tableColumn id="1" xr3:uid="{00000000-0010-0000-0500-000001000000}" name="Financial Year"/>
    <tableColumn id="2" xr3:uid="{00000000-0010-0000-0500-000002000000}" name="BNF Chapter Code"/>
    <tableColumn id="3" xr3:uid="{00000000-0010-0000-0500-000003000000}" name="BNF Chapter Name"/>
    <tableColumn id="4" xr3:uid="{00000000-0010-0000-0500-000004000000}" name="Items prescribed generically"/>
    <tableColumn id="5" xr3:uid="{00000000-0010-0000-0500-000005000000}" name="Items dispensed generically"/>
    <tableColumn id="6" xr3:uid="{00000000-0010-0000-0500-000006000000}" name="Total Items"/>
    <tableColumn id="7" xr3:uid="{00000000-0010-0000-0500-000007000000}" name="Items prescribed generically (%)"/>
    <tableColumn id="8" xr3:uid="{00000000-0010-0000-0500-000008000000}" name="Items dispensed generically (%)"/>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a7" displayName="table_a7" ref="A3:W24" totalsRowShown="0">
  <tableColumns count="23">
    <tableColumn id="1" xr3:uid="{00000000-0010-0000-0600-000001000000}" name="BNF Chapter Code"/>
    <tableColumn id="2" xr3:uid="{00000000-0010-0000-0600-000002000000}" name="BNF Chapter Name"/>
    <tableColumn id="3" xr3:uid="{00000000-0010-0000-0600-000003000000}" name="Total Items 2016/2017"/>
    <tableColumn id="4" xr3:uid="{00000000-0010-0000-0600-000004000000}" name="Total Items 2024/2025"/>
    <tableColumn id="5" xr3:uid="{00000000-0010-0000-0600-000005000000}" name="Total Items 2025/2026"/>
    <tableColumn id="6" xr3:uid="{00000000-0010-0000-0600-000006000000}" name="Total Cost 2016/2017 (GBP)"/>
    <tableColumn id="7" xr3:uid="{00000000-0010-0000-0600-000007000000}" name="Total Cost 2024/2025 (GBP)"/>
    <tableColumn id="8" xr3:uid="{00000000-0010-0000-0600-000008000000}" name="Total Cost 2025/2026 (GBP)"/>
    <tableColumn id="9" xr3:uid="{00000000-0010-0000-0600-000009000000}" name="Cost Per Item 2016/2017 (GBP)"/>
    <tableColumn id="10" xr3:uid="{00000000-0010-0000-0600-00000A000000}" name="Cost Per Item 2024/2025 (GBP)"/>
    <tableColumn id="11" xr3:uid="{00000000-0010-0000-0600-00000B000000}" name="Cost Per Item 2025/2026 (GBP)"/>
    <tableColumn id="12" xr3:uid="{00000000-0010-0000-0600-00000C000000}" name="Change in Items 2016/2017 to 2025/2026"/>
    <tableColumn id="13" xr3:uid="{00000000-0010-0000-0600-00000D000000}" name="Change in Items 2024/2025 to 2025/2026"/>
    <tableColumn id="14" xr3:uid="{00000000-0010-0000-0600-00000E000000}" name="Change in Items 2016/2017 to 2025/2026 (%)"/>
    <tableColumn id="15" xr3:uid="{00000000-0010-0000-0600-00000F000000}" name="Change in Items 2024/2025 to 2025/2026 (%)"/>
    <tableColumn id="16" xr3:uid="{00000000-0010-0000-0600-000010000000}" name="Change in Costs 2016/2017 to 2025/2026 (GBP)"/>
    <tableColumn id="17" xr3:uid="{00000000-0010-0000-0600-000011000000}" name="Change in Costs 2024/2025 to 2025/2026 (GBP)"/>
    <tableColumn id="18" xr3:uid="{00000000-0010-0000-0600-000012000000}" name="Change in Costs 2016/2017 to 2025/2026 (%)"/>
    <tableColumn id="19" xr3:uid="{00000000-0010-0000-0600-000013000000}" name="Change in Costs 2024/2025 to 2025/2026 (%)"/>
    <tableColumn id="20" xr3:uid="{00000000-0010-0000-0600-000014000000}" name="Change in Costs Per Item 2016/2017 to 2025/2026 (GBP)"/>
    <tableColumn id="21" xr3:uid="{00000000-0010-0000-0600-000015000000}" name="Change in Costs Per Item 2024/2025 to 2025/2026 (GBP)"/>
    <tableColumn id="22" xr3:uid="{00000000-0010-0000-0600-000016000000}" name="Change in Costs Per Item 2016/2017 to 2025/2026 (%)"/>
    <tableColumn id="23" xr3:uid="{00000000-0010-0000-0600-000017000000}" name="Change in Costs Per Item 2024/2025 to 2025/2026 (%)"/>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a8" displayName="table_a8" ref="A4:Z24" totalsRowShown="0">
  <tableColumns count="26">
    <tableColumn id="1" xr3:uid="{00000000-0010-0000-0700-000001000000}" name="BNF Section Code"/>
    <tableColumn id="2" xr3:uid="{00000000-0010-0000-0700-000002000000}" name="BNF Section Name"/>
    <tableColumn id="3" xr3:uid="{00000000-0010-0000-0700-000003000000}" name="Rank_x000a_ 2016/2017"/>
    <tableColumn id="4" xr3:uid="{00000000-0010-0000-0700-000004000000}" name="Rank 2024/2025"/>
    <tableColumn id="5" xr3:uid="{00000000-0010-0000-0700-000005000000}" name="Rank 2025/2026"/>
    <tableColumn id="6" xr3:uid="{00000000-0010-0000-0700-000006000000}" name="Total Items 2016/2017"/>
    <tableColumn id="7" xr3:uid="{00000000-0010-0000-0700-000007000000}" name="Total Items 2024/2025"/>
    <tableColumn id="8" xr3:uid="{00000000-0010-0000-0700-000008000000}" name="Total Items 2025/2026"/>
    <tableColumn id="9" xr3:uid="{00000000-0010-0000-0700-000009000000}" name="Total Cost 2016/2017 (GBP)"/>
    <tableColumn id="10" xr3:uid="{00000000-0010-0000-0700-00000A000000}" name="Total Cost 2024/2025 (GBP)"/>
    <tableColumn id="11" xr3:uid="{00000000-0010-0000-0700-00000B000000}" name="Total Cost 2025/2026 (GBP)"/>
    <tableColumn id="12" xr3:uid="{00000000-0010-0000-0700-00000C000000}" name="Cost Per Item 2016/2017 (GBP)"/>
    <tableColumn id="13" xr3:uid="{00000000-0010-0000-0700-00000D000000}" name="Cost Per Item 2024/2025 (GBP)"/>
    <tableColumn id="14" xr3:uid="{00000000-0010-0000-0700-00000E000000}" name="Cost Per Item 2025/2026 (GBP)"/>
    <tableColumn id="15" xr3:uid="{00000000-0010-0000-0700-00000F000000}" name="Change in Items 2016/2017 to 2025/2026"/>
    <tableColumn id="16" xr3:uid="{00000000-0010-0000-0700-000010000000}" name="Change in Items 2024/2025 to 2025/2026"/>
    <tableColumn id="17" xr3:uid="{00000000-0010-0000-0700-000011000000}" name="Change in Items 2016/2017 to 2025/2026 (%)"/>
    <tableColumn id="18" xr3:uid="{00000000-0010-0000-0700-000012000000}" name="Change in Items 2024/2025 to 2025/2026 (%)"/>
    <tableColumn id="19" xr3:uid="{00000000-0010-0000-0700-000013000000}" name="Change in Costs 2016/2017 to 2025/2026 (GBP)"/>
    <tableColumn id="20" xr3:uid="{00000000-0010-0000-0700-000014000000}" name="Change in Costs 2024/2025 to 2025/2026 (GBP)"/>
    <tableColumn id="21" xr3:uid="{00000000-0010-0000-0700-000015000000}" name="Change in Costs 2016/2017 to 2025/2026 (%)"/>
    <tableColumn id="22" xr3:uid="{00000000-0010-0000-0700-000016000000}" name="Change in Costs 2024/2025 to 2025/2026 (%)"/>
    <tableColumn id="23" xr3:uid="{00000000-0010-0000-0700-000017000000}" name="Change in Costs Per Item 2016/2017 to 2025/2026 (GBP)"/>
    <tableColumn id="24" xr3:uid="{00000000-0010-0000-0700-000018000000}" name="Change in Costs Per Item 2024/2025 to 2025/2026 (GBP)"/>
    <tableColumn id="25" xr3:uid="{00000000-0010-0000-0700-000019000000}" name="Change in Costs Per Item 2016/2017 to 2025/2026 (%)"/>
    <tableColumn id="26" xr3:uid="{00000000-0010-0000-0700-00001A000000}" name="Change in Costs Per Item 2024/2025 to 2025/2026 (%)"/>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a9" displayName="table_a9" ref="A4:W24" totalsRowShown="0">
  <tableColumns count="23">
    <tableColumn id="1" xr3:uid="{00000000-0010-0000-0800-000001000000}" name="BNF Section Code"/>
    <tableColumn id="2" xr3:uid="{00000000-0010-0000-0800-000002000000}" name="BNF Section Name"/>
    <tableColumn id="3" xr3:uid="{00000000-0010-0000-0800-000003000000}" name="Total Items 2016/2017"/>
    <tableColumn id="4" xr3:uid="{00000000-0010-0000-0800-000004000000}" name="Total Items 2024/2025"/>
    <tableColumn id="5" xr3:uid="{00000000-0010-0000-0800-000005000000}" name="Total Items 2025/2026"/>
    <tableColumn id="6" xr3:uid="{00000000-0010-0000-0800-000006000000}" name="Total Cost 2016/2017 (GBP)"/>
    <tableColumn id="7" xr3:uid="{00000000-0010-0000-0800-000007000000}" name="Total Cost 2024/2025 (GBP)"/>
    <tableColumn id="8" xr3:uid="{00000000-0010-0000-0800-000008000000}" name="Total Cost 2025/2026 (GBP)"/>
    <tableColumn id="9" xr3:uid="{00000000-0010-0000-0800-000009000000}" name="Cost Per Item 2016/2017 (GBP)"/>
    <tableColumn id="10" xr3:uid="{00000000-0010-0000-0800-00000A000000}" name="Cost Per Item 2024/2025 (GBP)"/>
    <tableColumn id="11" xr3:uid="{00000000-0010-0000-0800-00000B000000}" name="Cost Per Item 2025/2026 (GBP)"/>
    <tableColumn id="12" xr3:uid="{00000000-0010-0000-0800-00000C000000}" name="Change in Items 2016/2017 to 2025/2026"/>
    <tableColumn id="13" xr3:uid="{00000000-0010-0000-0800-00000D000000}" name="Change in Items 2024/2025 to 2025/2026"/>
    <tableColumn id="14" xr3:uid="{00000000-0010-0000-0800-00000E000000}" name="Change in Items 2016/2017 to 2025/2026 (%)"/>
    <tableColumn id="15" xr3:uid="{00000000-0010-0000-0800-00000F000000}" name="Change in Items 2024/2025 to 2025/2026 (%)"/>
    <tableColumn id="16" xr3:uid="{00000000-0010-0000-0800-000010000000}" name="Change in Costs 2016/2017 to 2025/2026 (GBP)"/>
    <tableColumn id="17" xr3:uid="{00000000-0010-0000-0800-000011000000}" name="Change in Costs 2024/2025 to 2025/2026 (GBP)"/>
    <tableColumn id="18" xr3:uid="{00000000-0010-0000-0800-000012000000}" name="Change in Costs 2016/2017 to 2025/2026 (%)"/>
    <tableColumn id="19" xr3:uid="{00000000-0010-0000-0800-000013000000}" name="Change in Costs 2024/2025 to 2025/2026 (%)"/>
    <tableColumn id="20" xr3:uid="{00000000-0010-0000-0800-000014000000}" name="Change in Costs Per Item 2016/2017 to 2025/2026 (GBP)"/>
    <tableColumn id="21" xr3:uid="{00000000-0010-0000-0800-000015000000}" name="Change in Costs Per Item 2024/2025 to 2025/2026 (GBP)"/>
    <tableColumn id="22" xr3:uid="{00000000-0010-0000-0800-000016000000}" name="Change in Costs Per Item 2016/2017 to 2025/2026 (%)"/>
    <tableColumn id="23" xr3:uid="{00000000-0010-0000-0800-000017000000}" name="Change in Costs Per Item 2024/2025 to 2025/2026 (%)"/>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nline1.snapsurveys.com/Official_Statistics_Feedbac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0"/>
  <sheetViews>
    <sheetView showGridLines="0" tabSelected="1" workbookViewId="0"/>
  </sheetViews>
  <sheetFormatPr defaultColWidth="11.42578125" defaultRowHeight="12.75" x14ac:dyDescent="0.2"/>
  <sheetData>
    <row r="1" spans="1:1" ht="35.25" x14ac:dyDescent="0.5">
      <c r="A1" s="9" t="s">
        <v>502</v>
      </c>
    </row>
    <row r="2" spans="1:1" ht="24" x14ac:dyDescent="0.35">
      <c r="A2" s="10" t="s">
        <v>503</v>
      </c>
    </row>
    <row r="3" spans="1:1" x14ac:dyDescent="0.2">
      <c r="A3" t="s">
        <v>504</v>
      </c>
    </row>
    <row r="4" spans="1:1" ht="14.45" customHeight="1" x14ac:dyDescent="0.2">
      <c r="A4" s="1" t="s">
        <v>505</v>
      </c>
    </row>
    <row r="5" spans="1:1" ht="14.45" customHeight="1" x14ac:dyDescent="0.2">
      <c r="A5" s="8" t="str">
        <f>HYPERLINK("#'Metadata'!A1", "Metadata")</f>
        <v>Metadata</v>
      </c>
    </row>
    <row r="6" spans="1:1" ht="14.45" customHeight="1" x14ac:dyDescent="0.2">
      <c r="A6" s="8" t="str">
        <f>HYPERLINK("#'Table_A1'!A1", "Table A1: Total items, cost, number of items and cost per person, 2016/2017 to 2025/2026")</f>
        <v>Table A1: Total items, cost, number of items and cost per person, 2016/2017 to 2025/2026</v>
      </c>
    </row>
    <row r="7" spans="1:1" ht="14.45" customHeight="1" x14ac:dyDescent="0.2">
      <c r="A7" s="8" t="str">
        <f>HYPERLINK("#'Table_A2'!A1", "Table A2: Top 20 drugs by cost, 2025/2026")</f>
        <v>Table A2: Top 20 drugs by cost, 2025/2026</v>
      </c>
    </row>
    <row r="8" spans="1:1" ht="14.45" customHeight="1" x14ac:dyDescent="0.2">
      <c r="A8" s="8" t="str">
        <f>HYPERLINK("#'Table_A3'!A1", "Table A3: Top 20 drugs by items dispensed, 2025/2026")</f>
        <v>Table A3: Top 20 drugs by items dispensed, 2025/2026</v>
      </c>
    </row>
    <row r="9" spans="1:1" ht="14.45" customHeight="1" x14ac:dyDescent="0.2">
      <c r="A9" s="8" t="str">
        <f>HYPERLINK("#'Table_A4'!A1", "Table A4: Total items and cost by charge status, 2015/16 to 2025/2026")</f>
        <v>Table A4: Total items and cost by charge status, 2015/16 to 2025/2026</v>
      </c>
    </row>
    <row r="10" spans="1:1" ht="14.45" customHeight="1" x14ac:dyDescent="0.2">
      <c r="A10" s="8" t="str">
        <f>HYPERLINK("#'Table_A5'!A1", "Table A5: Generic Prescribing and dispensing by preparation class, 2016/2017 to 2025/2026")</f>
        <v>Table A5: Generic Prescribing and dispensing by preparation class, 2016/2017 to 2025/2026</v>
      </c>
    </row>
    <row r="11" spans="1:1" ht="14.45" customHeight="1" x14ac:dyDescent="0.2">
      <c r="A11" s="8" t="str">
        <f>HYPERLINK("#'Table_A6'!A1", "Table A6: Generic prescribing and dispensing by BNF Chapters, 2015/16 to 2025/2026")</f>
        <v>Table A6: Generic prescribing and dispensing by BNF Chapters, 2015/16 to 2025/2026</v>
      </c>
    </row>
    <row r="12" spans="1:1" ht="14.45" customHeight="1" x14ac:dyDescent="0.2">
      <c r="A12" s="13" t="str">
        <f>HYPERLINK("#'Table_A7'!A1", "Table A7: Number, cost and cost per item by BNF Chapters, 2016/2017, 2024/2025 and 2025/2026")</f>
        <v>Table A7: Number, cost and cost per item by BNF Chapters, 2016/2017, 2024/2025 and 2025/2026</v>
      </c>
    </row>
    <row r="13" spans="1:1" ht="14.45" customHeight="1" x14ac:dyDescent="0.2">
      <c r="A13" s="13" t="str">
        <f>HYPERLINK("#'Table_A8'!A1", "Table A8: Top 20 BNF Sections by cost, 2016/2017, 2024/2025 and 2025/2026")</f>
        <v>Table A8: Top 20 BNF Sections by cost, 2016/2017, 2024/2025 and 2025/2026</v>
      </c>
    </row>
    <row r="14" spans="1:1" ht="14.45" customHeight="1" x14ac:dyDescent="0.2">
      <c r="A14" s="13" t="str">
        <f>HYPERLINK("#'Table_A9'!A1", "Table A9: Top 20 BNF Sections by increase in cost, 2016/2017, 2024/2025 and 2025/2026")</f>
        <v>Table A9: Top 20 BNF Sections by increase in cost, 2016/2017, 2024/2025 and 2025/2026</v>
      </c>
    </row>
    <row r="15" spans="1:1" ht="14.45" customHeight="1" x14ac:dyDescent="0.2">
      <c r="A15" s="13" t="str">
        <f>HYPERLINK("#'Table_A10'!A1", "Table A10: Top 20 BNF Sections by decrease in cost, 2016/2017, 2024/2025 and 2025/2026")</f>
        <v>Table A10: Top 20 BNF Sections by decrease in cost, 2016/2017, 2024/2025 and 2025/2026</v>
      </c>
    </row>
    <row r="16" spans="1:1" ht="14.45" customHeight="1" x14ac:dyDescent="0.2">
      <c r="A16" s="13" t="str">
        <f>HYPERLINK("#'Table_A11'!A1", "Table A11: Top 20 BNF Presentations by increase in Unit Cost, 2016/2017, 2024/2025 and 2025/2026")</f>
        <v>Table A11: Top 20 BNF Presentations by increase in Unit Cost, 2016/2017, 2024/2025 and 2025/2026</v>
      </c>
    </row>
    <row r="17" spans="1:2" ht="14.45" customHeight="1" x14ac:dyDescent="0.2">
      <c r="A17" s="13" t="str">
        <f>HYPERLINK("#'Table_A12'!A1", "Table A12: Top 20 BNF Presentations by decrease in Unit Cost, 2016/2017, 2024/2025 and 2025/2026")</f>
        <v>Table A12: Top 20 BNF Presentations by decrease in Unit Cost, 2016/2017, 2024/2025 and 2025/2026</v>
      </c>
    </row>
    <row r="18" spans="1:2" ht="14.45" customHeight="1" x14ac:dyDescent="0.2">
      <c r="A18" s="13" t="str">
        <f>HYPERLINK("#'Table_A13'!A1", "Table A13: Top 20 BNF Presentations by increase in Costs, 2016/2017, 2024/2025 and 2025/2026")</f>
        <v>Table A13: Top 20 BNF Presentations by increase in Costs, 2016/2017, 2024/2025 and 2025/2026</v>
      </c>
    </row>
    <row r="19" spans="1:2" ht="14.45" customHeight="1" x14ac:dyDescent="0.2">
      <c r="A19" s="13" t="str">
        <f>HYPERLINK("#'Table_A14'!A1", "Table A14: Top 20 BNF Presentations by decrease in Costs, 2016/2017, 2024/2025 and 2025/2026")</f>
        <v>Table A14: Top 20 BNF Presentations by decrease in Costs, 2016/2017, 2024/2025 and 2025/2026</v>
      </c>
    </row>
    <row r="20" spans="1:2" ht="14.45" customHeight="1" x14ac:dyDescent="0.2">
      <c r="A20" s="1" t="s">
        <v>506</v>
      </c>
    </row>
    <row r="21" spans="1:2" ht="14.45" customHeight="1" x14ac:dyDescent="0.2">
      <c r="A21" t="s">
        <v>507</v>
      </c>
    </row>
    <row r="22" spans="1:2" ht="14.45" customHeight="1" x14ac:dyDescent="0.2">
      <c r="A22" s="1" t="s">
        <v>508</v>
      </c>
      <c r="B22" t="s">
        <v>509</v>
      </c>
    </row>
    <row r="23" spans="1:2" ht="14.45" customHeight="1" x14ac:dyDescent="0.2">
      <c r="A23" s="11" t="s">
        <v>510</v>
      </c>
    </row>
    <row r="24" spans="1:2" ht="14.45" customHeight="1" x14ac:dyDescent="0.2">
      <c r="A24" s="1" t="s">
        <v>511</v>
      </c>
    </row>
    <row r="25" spans="1:2" ht="14.45" customHeight="1" x14ac:dyDescent="0.2">
      <c r="A25" t="s">
        <v>512</v>
      </c>
    </row>
    <row r="26" spans="1:2" ht="14.45" customHeight="1" x14ac:dyDescent="0.2">
      <c r="A26" t="s">
        <v>513</v>
      </c>
    </row>
    <row r="27" spans="1:2" ht="14.45" customHeight="1" x14ac:dyDescent="0.2">
      <c r="A27" t="s">
        <v>514</v>
      </c>
    </row>
    <row r="28" spans="1:2" ht="14.45" customHeight="1" x14ac:dyDescent="0.2">
      <c r="A28" t="s">
        <v>515</v>
      </c>
    </row>
    <row r="29" spans="1:2" ht="14.45" customHeight="1" x14ac:dyDescent="0.2">
      <c r="A29" t="s">
        <v>516</v>
      </c>
    </row>
    <row r="30" spans="1:2" ht="14.45" customHeight="1" x14ac:dyDescent="0.2">
      <c r="A30" t="s">
        <v>517</v>
      </c>
    </row>
    <row r="31" spans="1:2" ht="14.45" customHeight="1" x14ac:dyDescent="0.2">
      <c r="A31" t="s">
        <v>518</v>
      </c>
    </row>
    <row r="32" spans="1:2" ht="14.45" customHeight="1" x14ac:dyDescent="0.2">
      <c r="A32" t="s">
        <v>519</v>
      </c>
    </row>
    <row r="33" spans="1:2" ht="14.45" customHeight="1" x14ac:dyDescent="0.2">
      <c r="A33" t="s">
        <v>520</v>
      </c>
    </row>
    <row r="34" spans="1:2" ht="14.45" customHeight="1" x14ac:dyDescent="0.2">
      <c r="A34" s="1" t="s">
        <v>521</v>
      </c>
    </row>
    <row r="35" spans="1:2" ht="14.45" customHeight="1" x14ac:dyDescent="0.2">
      <c r="A35" t="s">
        <v>522</v>
      </c>
    </row>
    <row r="36" spans="1:2" ht="14.45" customHeight="1" x14ac:dyDescent="0.2">
      <c r="A36" t="s">
        <v>523</v>
      </c>
    </row>
    <row r="37" spans="1:2" ht="14.45" customHeight="1" x14ac:dyDescent="0.2">
      <c r="A37" t="s">
        <v>524</v>
      </c>
    </row>
    <row r="38" spans="1:2" ht="14.45" customHeight="1" x14ac:dyDescent="0.2">
      <c r="A38" t="s">
        <v>525</v>
      </c>
    </row>
    <row r="39" spans="1:2" ht="14.45" customHeight="1" x14ac:dyDescent="0.2">
      <c r="A39" t="s">
        <v>526</v>
      </c>
    </row>
    <row r="40" spans="1:2" ht="14.45" customHeight="1" x14ac:dyDescent="0.2">
      <c r="A40" t="s">
        <v>527</v>
      </c>
      <c r="B40" t="s">
        <v>528</v>
      </c>
    </row>
  </sheetData>
  <hyperlinks>
    <hyperlink ref="A23" r:id="rId1" xr:uid="{00000000-0004-0000-0000-000000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8"/>
  <sheetViews>
    <sheetView showGridLines="0" workbookViewId="0"/>
  </sheetViews>
  <sheetFormatPr defaultColWidth="11.42578125" defaultRowHeight="12.75" x14ac:dyDescent="0.2"/>
  <cols>
    <col min="1" max="1" width="19.7109375" customWidth="1"/>
    <col min="2" max="2" width="64.7109375" customWidth="1"/>
    <col min="3" max="3" width="15.7109375" customWidth="1"/>
    <col min="4" max="5" width="14.7109375" customWidth="1"/>
    <col min="6" max="8" width="21.7109375" customWidth="1"/>
    <col min="9" max="11" width="26.7109375" customWidth="1"/>
    <col min="12" max="14" width="29.7109375" customWidth="1"/>
    <col min="15" max="16" width="38.7109375" customWidth="1"/>
    <col min="17" max="18" width="42.7109375" customWidth="1"/>
    <col min="19" max="20" width="44.7109375" customWidth="1"/>
    <col min="21" max="22" width="42.7109375" customWidth="1"/>
    <col min="23" max="24" width="53.7109375" customWidth="1"/>
    <col min="25" max="26" width="51.7109375" customWidth="1"/>
  </cols>
  <sheetData>
    <row r="1" spans="1:26" ht="14.45" customHeight="1" x14ac:dyDescent="0.2">
      <c r="A1" s="1" t="s">
        <v>320</v>
      </c>
    </row>
    <row r="2" spans="1:26" ht="29.1" customHeight="1" x14ac:dyDescent="0.2">
      <c r="A2" s="1" t="s">
        <v>120</v>
      </c>
    </row>
    <row r="3" spans="1:26" ht="14.45" customHeight="1" x14ac:dyDescent="0.2">
      <c r="A3" t="s">
        <v>321</v>
      </c>
    </row>
    <row r="4" spans="1:26" ht="29.1" customHeight="1" x14ac:dyDescent="0.2">
      <c r="A4" s="3" t="s">
        <v>15</v>
      </c>
      <c r="B4" s="3" t="s">
        <v>17</v>
      </c>
      <c r="C4" s="5" t="s">
        <v>322</v>
      </c>
      <c r="D4" s="5" t="s">
        <v>144</v>
      </c>
      <c r="E4" s="5" t="s">
        <v>145</v>
      </c>
      <c r="F4" s="5" t="s">
        <v>191</v>
      </c>
      <c r="G4" s="5" t="s">
        <v>192</v>
      </c>
      <c r="H4" s="5" t="s">
        <v>193</v>
      </c>
      <c r="I4" s="5" t="s">
        <v>304</v>
      </c>
      <c r="J4" s="5" t="s">
        <v>141</v>
      </c>
      <c r="K4" s="5" t="s">
        <v>142</v>
      </c>
      <c r="L4" s="5" t="s">
        <v>305</v>
      </c>
      <c r="M4" s="5" t="s">
        <v>306</v>
      </c>
      <c r="N4" s="5" t="s">
        <v>307</v>
      </c>
      <c r="O4" s="5" t="s">
        <v>194</v>
      </c>
      <c r="P4" s="5" t="s">
        <v>195</v>
      </c>
      <c r="Q4" s="5" t="s">
        <v>196</v>
      </c>
      <c r="R4" s="5" t="s">
        <v>197</v>
      </c>
      <c r="S4" s="5" t="s">
        <v>146</v>
      </c>
      <c r="T4" s="5" t="s">
        <v>147</v>
      </c>
      <c r="U4" s="5" t="s">
        <v>148</v>
      </c>
      <c r="V4" s="5" t="s">
        <v>149</v>
      </c>
      <c r="W4" s="5" t="s">
        <v>308</v>
      </c>
      <c r="X4" s="5" t="s">
        <v>309</v>
      </c>
      <c r="Y4" s="5" t="s">
        <v>310</v>
      </c>
      <c r="Z4" s="5" t="s">
        <v>311</v>
      </c>
    </row>
    <row r="5" spans="1:26" ht="14.45" customHeight="1" x14ac:dyDescent="0.2">
      <c r="A5" s="4" t="s">
        <v>323</v>
      </c>
      <c r="B5" s="4" t="s">
        <v>324</v>
      </c>
      <c r="C5" s="6">
        <v>1</v>
      </c>
      <c r="D5" s="6">
        <v>1</v>
      </c>
      <c r="E5" s="6">
        <v>1</v>
      </c>
      <c r="F5" s="6">
        <v>52063179</v>
      </c>
      <c r="G5" s="6">
        <v>73689220</v>
      </c>
      <c r="H5" s="6">
        <v>78827913</v>
      </c>
      <c r="I5" s="7">
        <v>985205522.33000004</v>
      </c>
      <c r="J5" s="7">
        <v>1631596956.98</v>
      </c>
      <c r="K5" s="7">
        <v>1949467918.8800001</v>
      </c>
      <c r="L5" s="7">
        <v>18.923268637322401</v>
      </c>
      <c r="M5" s="7">
        <v>22.141596246778001</v>
      </c>
      <c r="N5" s="7">
        <v>24.730680347708802</v>
      </c>
      <c r="O5" s="6">
        <v>26764734</v>
      </c>
      <c r="P5" s="7">
        <v>5138693</v>
      </c>
      <c r="Q5" s="7">
        <v>51.408182354750203</v>
      </c>
      <c r="R5" s="7">
        <v>6.9734664039054799</v>
      </c>
      <c r="S5" s="7">
        <v>964262396.54999995</v>
      </c>
      <c r="T5" s="7">
        <v>317870961.89999998</v>
      </c>
      <c r="U5" s="7">
        <v>97.8742378818107</v>
      </c>
      <c r="V5" s="7">
        <v>19.482198746457701</v>
      </c>
      <c r="W5" s="7">
        <v>5.8074117103864502</v>
      </c>
      <c r="X5" s="7">
        <v>2.5890841009307901</v>
      </c>
      <c r="Y5" s="7">
        <v>30.6892631589687</v>
      </c>
      <c r="Z5" s="7">
        <v>11.6933037350798</v>
      </c>
    </row>
    <row r="6" spans="1:26" ht="14.45" customHeight="1" x14ac:dyDescent="0.2">
      <c r="A6" s="4" t="s">
        <v>325</v>
      </c>
      <c r="B6" s="4" t="s">
        <v>326</v>
      </c>
      <c r="C6" s="6">
        <v>2</v>
      </c>
      <c r="D6" s="6">
        <v>2</v>
      </c>
      <c r="E6" s="6">
        <v>2</v>
      </c>
      <c r="F6" s="6">
        <v>20738775</v>
      </c>
      <c r="G6" s="6">
        <v>26087423</v>
      </c>
      <c r="H6" s="6">
        <v>26652341</v>
      </c>
      <c r="I6" s="7">
        <v>693072331.54999995</v>
      </c>
      <c r="J6" s="7">
        <v>817491444.84000003</v>
      </c>
      <c r="K6" s="7">
        <v>866948128.32000005</v>
      </c>
      <c r="L6" s="7">
        <v>33.419154774088597</v>
      </c>
      <c r="M6" s="7">
        <v>31.3366117013551</v>
      </c>
      <c r="N6" s="7">
        <v>32.528029275927402</v>
      </c>
      <c r="O6" s="6">
        <v>5913566</v>
      </c>
      <c r="P6" s="7">
        <v>564918</v>
      </c>
      <c r="Q6" s="7">
        <v>28.514538587741999</v>
      </c>
      <c r="R6" s="7">
        <v>2.1654802776034998</v>
      </c>
      <c r="S6" s="7">
        <v>173875796.77000001</v>
      </c>
      <c r="T6" s="7">
        <v>49456683.479999997</v>
      </c>
      <c r="U6" s="7">
        <v>25.087684048956501</v>
      </c>
      <c r="V6" s="7">
        <v>6.0498105261125596</v>
      </c>
      <c r="W6" s="7">
        <v>-0.89112549816123698</v>
      </c>
      <c r="X6" s="7">
        <v>1.1914175745722999</v>
      </c>
      <c r="Y6" s="7">
        <v>-2.6665111795471499</v>
      </c>
      <c r="Z6" s="7">
        <v>3.8019987161559601</v>
      </c>
    </row>
    <row r="7" spans="1:26" ht="14.45" customHeight="1" x14ac:dyDescent="0.2">
      <c r="A7" s="4" t="s">
        <v>327</v>
      </c>
      <c r="B7" s="4" t="s">
        <v>328</v>
      </c>
      <c r="C7" s="6"/>
      <c r="D7" s="6">
        <v>3</v>
      </c>
      <c r="E7" s="6">
        <v>3</v>
      </c>
      <c r="F7" s="6"/>
      <c r="G7" s="6">
        <v>6824681</v>
      </c>
      <c r="H7" s="6">
        <v>6906921</v>
      </c>
      <c r="I7" s="7"/>
      <c r="J7" s="7">
        <v>492447559.25999999</v>
      </c>
      <c r="K7" s="7">
        <v>512403646.38999999</v>
      </c>
      <c r="L7" s="7"/>
      <c r="M7" s="7">
        <v>72.156861142667296</v>
      </c>
      <c r="N7" s="7">
        <v>74.186985255803606</v>
      </c>
      <c r="O7" s="6"/>
      <c r="P7" s="7">
        <v>82240</v>
      </c>
      <c r="Q7" s="7"/>
      <c r="R7" s="7">
        <v>1.2050380083699199</v>
      </c>
      <c r="S7" s="7"/>
      <c r="T7" s="7">
        <v>19956087.129999999</v>
      </c>
      <c r="U7" s="7"/>
      <c r="V7" s="7">
        <v>4.05242888399893</v>
      </c>
      <c r="W7" s="7"/>
      <c r="X7" s="7">
        <v>2.0301241131362402</v>
      </c>
      <c r="Y7" s="7"/>
      <c r="Z7" s="7">
        <v>2.8134872844902601</v>
      </c>
    </row>
    <row r="8" spans="1:26" ht="14.45" customHeight="1" x14ac:dyDescent="0.2">
      <c r="A8" s="4" t="s">
        <v>329</v>
      </c>
      <c r="B8" s="4" t="s">
        <v>330</v>
      </c>
      <c r="C8" s="6">
        <v>4</v>
      </c>
      <c r="D8" s="6">
        <v>5</v>
      </c>
      <c r="E8" s="6">
        <v>4</v>
      </c>
      <c r="F8" s="6">
        <v>68141843</v>
      </c>
      <c r="G8" s="6">
        <v>60296545</v>
      </c>
      <c r="H8" s="6">
        <v>60144790</v>
      </c>
      <c r="I8" s="7">
        <v>528629665.23000002</v>
      </c>
      <c r="J8" s="7">
        <v>438459375.44999999</v>
      </c>
      <c r="K8" s="7">
        <v>444062542.36000001</v>
      </c>
      <c r="L8" s="7">
        <v>7.7577834991929997</v>
      </c>
      <c r="M8" s="7">
        <v>7.2717164051439402</v>
      </c>
      <c r="N8" s="7">
        <v>7.3832254191925903</v>
      </c>
      <c r="O8" s="6">
        <v>-7997053</v>
      </c>
      <c r="P8" s="7">
        <v>-151755</v>
      </c>
      <c r="Q8" s="7">
        <v>-11.735891851354801</v>
      </c>
      <c r="R8" s="7">
        <v>-0.25168108719993798</v>
      </c>
      <c r="S8" s="7">
        <v>-84567122.870000005</v>
      </c>
      <c r="T8" s="7">
        <v>5603166.91000003</v>
      </c>
      <c r="U8" s="7">
        <v>-15.9974228523868</v>
      </c>
      <c r="V8" s="7">
        <v>1.27792156439793</v>
      </c>
      <c r="W8" s="7">
        <v>-0.37455808000041502</v>
      </c>
      <c r="X8" s="7">
        <v>0.111509014048642</v>
      </c>
      <c r="Y8" s="7">
        <v>-4.8281584558189596</v>
      </c>
      <c r="Z8" s="7">
        <v>1.53346208564682</v>
      </c>
    </row>
    <row r="9" spans="1:26" ht="14.45" customHeight="1" x14ac:dyDescent="0.2">
      <c r="A9" s="4" t="s">
        <v>331</v>
      </c>
      <c r="B9" s="4" t="s">
        <v>332</v>
      </c>
      <c r="C9" s="6"/>
      <c r="D9" s="6">
        <v>7</v>
      </c>
      <c r="E9" s="6">
        <v>5</v>
      </c>
      <c r="F9" s="6"/>
      <c r="G9" s="6">
        <v>3715368</v>
      </c>
      <c r="H9" s="6">
        <v>4469629</v>
      </c>
      <c r="I9" s="7"/>
      <c r="J9" s="7">
        <v>288471417.06</v>
      </c>
      <c r="K9" s="7">
        <v>364247392.17000002</v>
      </c>
      <c r="L9" s="7"/>
      <c r="M9" s="7">
        <v>77.642757611089905</v>
      </c>
      <c r="N9" s="7">
        <v>81.493876151689506</v>
      </c>
      <c r="O9" s="6"/>
      <c r="P9" s="7">
        <v>754261</v>
      </c>
      <c r="Q9" s="7"/>
      <c r="R9" s="7">
        <v>20.301111491513101</v>
      </c>
      <c r="S9" s="7"/>
      <c r="T9" s="7">
        <v>75775975.109999999</v>
      </c>
      <c r="U9" s="7"/>
      <c r="V9" s="7">
        <v>26.2681051323151</v>
      </c>
      <c r="W9" s="7"/>
      <c r="X9" s="7">
        <v>3.85111854059961</v>
      </c>
      <c r="Y9" s="7"/>
      <c r="Z9" s="7">
        <v>4.9600486369762198</v>
      </c>
    </row>
    <row r="10" spans="1:26" ht="14.45" customHeight="1" x14ac:dyDescent="0.2">
      <c r="A10" s="4" t="s">
        <v>333</v>
      </c>
      <c r="B10" s="4" t="s">
        <v>334</v>
      </c>
      <c r="C10" s="6">
        <v>3</v>
      </c>
      <c r="D10" s="6">
        <v>6</v>
      </c>
      <c r="E10" s="6">
        <v>6</v>
      </c>
      <c r="F10" s="6">
        <v>25477467</v>
      </c>
      <c r="G10" s="6">
        <v>33263814</v>
      </c>
      <c r="H10" s="6">
        <v>34077705</v>
      </c>
      <c r="I10" s="7">
        <v>564487835.53999996</v>
      </c>
      <c r="J10" s="7">
        <v>337447075.44</v>
      </c>
      <c r="K10" s="7">
        <v>301486050.63</v>
      </c>
      <c r="L10" s="7">
        <v>22.156356263360099</v>
      </c>
      <c r="M10" s="7">
        <v>10.144569574613399</v>
      </c>
      <c r="N10" s="7">
        <v>8.8470174452769008</v>
      </c>
      <c r="O10" s="6">
        <v>8600238</v>
      </c>
      <c r="P10" s="7">
        <v>813891</v>
      </c>
      <c r="Q10" s="7">
        <v>33.756252142334198</v>
      </c>
      <c r="R10" s="7">
        <v>2.4467759469794998</v>
      </c>
      <c r="S10" s="7">
        <v>-263001784.91</v>
      </c>
      <c r="T10" s="7">
        <v>-35961024.810000002</v>
      </c>
      <c r="U10" s="7">
        <v>-46.591222760080797</v>
      </c>
      <c r="V10" s="7">
        <v>-10.6567895908151</v>
      </c>
      <c r="W10" s="7">
        <v>-13.3093388180832</v>
      </c>
      <c r="X10" s="7">
        <v>-1.29755212933652</v>
      </c>
      <c r="Y10" s="7">
        <v>-60.070070456904503</v>
      </c>
      <c r="Z10" s="7">
        <v>-12.7906080173536</v>
      </c>
    </row>
    <row r="11" spans="1:26" ht="14.45" customHeight="1" x14ac:dyDescent="0.2">
      <c r="A11" s="4" t="s">
        <v>335</v>
      </c>
      <c r="B11" s="4" t="s">
        <v>336</v>
      </c>
      <c r="C11" s="6">
        <v>14</v>
      </c>
      <c r="D11" s="6">
        <v>8</v>
      </c>
      <c r="E11" s="6">
        <v>7</v>
      </c>
      <c r="F11" s="6">
        <v>71679471</v>
      </c>
      <c r="G11" s="6">
        <v>81761235</v>
      </c>
      <c r="H11" s="6">
        <v>84487597</v>
      </c>
      <c r="I11" s="7">
        <v>155087150.28999999</v>
      </c>
      <c r="J11" s="7">
        <v>283429415.44999999</v>
      </c>
      <c r="K11" s="7">
        <v>300482260.56</v>
      </c>
      <c r="L11" s="7">
        <v>2.16362018478066</v>
      </c>
      <c r="M11" s="7">
        <v>3.4665500765735699</v>
      </c>
      <c r="N11" s="7">
        <v>3.5565251140945602</v>
      </c>
      <c r="O11" s="6">
        <v>12808126</v>
      </c>
      <c r="P11" s="7">
        <v>2726362</v>
      </c>
      <c r="Q11" s="7">
        <v>17.868611223428299</v>
      </c>
      <c r="R11" s="7">
        <v>3.3345411184163298</v>
      </c>
      <c r="S11" s="7">
        <v>145395110.27000001</v>
      </c>
      <c r="T11" s="7">
        <v>17052845.109999999</v>
      </c>
      <c r="U11" s="7">
        <v>93.750584750653601</v>
      </c>
      <c r="V11" s="7">
        <v>6.0166109021977396</v>
      </c>
      <c r="W11" s="7">
        <v>1.3929049293139</v>
      </c>
      <c r="X11" s="7">
        <v>8.9975037520983597E-2</v>
      </c>
      <c r="Y11" s="7">
        <v>64.378440315535499</v>
      </c>
      <c r="Z11" s="7">
        <v>2.5955210665791699</v>
      </c>
    </row>
    <row r="12" spans="1:26" ht="14.45" customHeight="1" x14ac:dyDescent="0.2">
      <c r="A12" s="4" t="s">
        <v>337</v>
      </c>
      <c r="B12" s="4" t="s">
        <v>338</v>
      </c>
      <c r="C12" s="6">
        <v>32</v>
      </c>
      <c r="D12" s="6">
        <v>10</v>
      </c>
      <c r="E12" s="6">
        <v>8</v>
      </c>
      <c r="F12" s="6">
        <v>7038548</v>
      </c>
      <c r="G12" s="6">
        <v>17415480</v>
      </c>
      <c r="H12" s="6">
        <v>18688565</v>
      </c>
      <c r="I12" s="7">
        <v>73495736.349999994</v>
      </c>
      <c r="J12" s="7">
        <v>259567073.34999999</v>
      </c>
      <c r="K12" s="7">
        <v>281005377.24000001</v>
      </c>
      <c r="L12" s="7">
        <v>10.4418889165777</v>
      </c>
      <c r="M12" s="7">
        <v>14.9043881276887</v>
      </c>
      <c r="N12" s="7">
        <v>15.036220129260901</v>
      </c>
      <c r="O12" s="6">
        <v>11650017</v>
      </c>
      <c r="P12" s="7">
        <v>1273085</v>
      </c>
      <c r="Q12" s="7">
        <v>165.51733397285901</v>
      </c>
      <c r="R12" s="7">
        <v>7.3100770119456904</v>
      </c>
      <c r="S12" s="7">
        <v>207509640.88999999</v>
      </c>
      <c r="T12" s="7">
        <v>21438303.890000001</v>
      </c>
      <c r="U12" s="7">
        <v>282.34242038449901</v>
      </c>
      <c r="V12" s="7">
        <v>8.2592540006384496</v>
      </c>
      <c r="W12" s="7">
        <v>4.5943312126831799</v>
      </c>
      <c r="X12" s="7">
        <v>0.13183200157216199</v>
      </c>
      <c r="Y12" s="7">
        <v>43.999043174929398</v>
      </c>
      <c r="Z12" s="7">
        <v>0.88451803886702696</v>
      </c>
    </row>
    <row r="13" spans="1:26" ht="14.45" customHeight="1" x14ac:dyDescent="0.2">
      <c r="A13" s="4" t="s">
        <v>339</v>
      </c>
      <c r="B13" s="4" t="s">
        <v>340</v>
      </c>
      <c r="C13" s="6">
        <v>7</v>
      </c>
      <c r="D13" s="6">
        <v>4</v>
      </c>
      <c r="E13" s="6">
        <v>9</v>
      </c>
      <c r="F13" s="6">
        <v>16269719</v>
      </c>
      <c r="G13" s="6">
        <v>22304660</v>
      </c>
      <c r="H13" s="6">
        <v>23158985</v>
      </c>
      <c r="I13" s="7">
        <v>323165462.95999998</v>
      </c>
      <c r="J13" s="7">
        <v>460995494.75</v>
      </c>
      <c r="K13" s="7">
        <v>278759885.13</v>
      </c>
      <c r="L13" s="7">
        <v>19.863002118229598</v>
      </c>
      <c r="M13" s="7">
        <v>20.6681247214708</v>
      </c>
      <c r="N13" s="7">
        <v>12.036791989372601</v>
      </c>
      <c r="O13" s="6">
        <v>6889266</v>
      </c>
      <c r="P13" s="7">
        <v>854325</v>
      </c>
      <c r="Q13" s="7">
        <v>42.344099489364297</v>
      </c>
      <c r="R13" s="7">
        <v>3.8302534089289</v>
      </c>
      <c r="S13" s="7">
        <v>-44405577.829999998</v>
      </c>
      <c r="T13" s="7">
        <v>-182235609.62</v>
      </c>
      <c r="U13" s="7">
        <v>-13.740817915154601</v>
      </c>
      <c r="V13" s="7">
        <v>-39.530887328698803</v>
      </c>
      <c r="W13" s="7">
        <v>-7.8262101288569896</v>
      </c>
      <c r="X13" s="7">
        <v>-8.6313327320981692</v>
      </c>
      <c r="Y13" s="7">
        <v>-39.4009429303457</v>
      </c>
      <c r="Z13" s="7">
        <v>-41.761566897898803</v>
      </c>
    </row>
    <row r="14" spans="1:26" ht="14.45" customHeight="1" x14ac:dyDescent="0.2">
      <c r="A14" s="4" t="s">
        <v>341</v>
      </c>
      <c r="B14" s="4" t="s">
        <v>342</v>
      </c>
      <c r="C14" s="6">
        <v>23</v>
      </c>
      <c r="D14" s="6">
        <v>23</v>
      </c>
      <c r="E14" s="6">
        <v>10</v>
      </c>
      <c r="F14" s="6">
        <v>13561453</v>
      </c>
      <c r="G14" s="6">
        <v>10648710</v>
      </c>
      <c r="H14" s="6">
        <v>14978012</v>
      </c>
      <c r="I14" s="7">
        <v>114684019.8</v>
      </c>
      <c r="J14" s="7">
        <v>144304819.49000001</v>
      </c>
      <c r="K14" s="7">
        <v>251689976.84</v>
      </c>
      <c r="L14" s="7">
        <v>8.4566174288256608</v>
      </c>
      <c r="M14" s="7">
        <v>13.551389744861099</v>
      </c>
      <c r="N14" s="7">
        <v>16.8039641602637</v>
      </c>
      <c r="O14" s="6">
        <v>1416559</v>
      </c>
      <c r="P14" s="7">
        <v>4329302</v>
      </c>
      <c r="Q14" s="7">
        <v>10.4454810262588</v>
      </c>
      <c r="R14" s="7">
        <v>40.655647491574101</v>
      </c>
      <c r="S14" s="7">
        <v>137005957.03999999</v>
      </c>
      <c r="T14" s="7">
        <v>107385157.34999999</v>
      </c>
      <c r="U14" s="7">
        <v>119.46386016022799</v>
      </c>
      <c r="V14" s="7">
        <v>74.415503050777602</v>
      </c>
      <c r="W14" s="7">
        <v>8.3473467314380692</v>
      </c>
      <c r="X14" s="7">
        <v>3.2525744154026102</v>
      </c>
      <c r="Y14" s="7">
        <v>98.707867556889497</v>
      </c>
      <c r="Z14" s="7">
        <v>24.001777505041701</v>
      </c>
    </row>
    <row r="15" spans="1:26" ht="14.45" customHeight="1" x14ac:dyDescent="0.2">
      <c r="A15" s="4" t="s">
        <v>343</v>
      </c>
      <c r="B15" s="4" t="s">
        <v>344</v>
      </c>
      <c r="C15" s="6">
        <v>6</v>
      </c>
      <c r="D15" s="6">
        <v>11</v>
      </c>
      <c r="E15" s="6">
        <v>11</v>
      </c>
      <c r="F15" s="6">
        <v>31442284</v>
      </c>
      <c r="G15" s="6">
        <v>25966887</v>
      </c>
      <c r="H15" s="6">
        <v>22128359</v>
      </c>
      <c r="I15" s="7">
        <v>332388453.33999997</v>
      </c>
      <c r="J15" s="7">
        <v>251673758.21000001</v>
      </c>
      <c r="K15" s="7">
        <v>225432472.77000001</v>
      </c>
      <c r="L15" s="7">
        <v>10.5713838517584</v>
      </c>
      <c r="M15" s="7">
        <v>9.6921035705974301</v>
      </c>
      <c r="N15" s="7">
        <v>10.1874916603622</v>
      </c>
      <c r="O15" s="6">
        <v>-9313925</v>
      </c>
      <c r="P15" s="7">
        <v>-3838528</v>
      </c>
      <c r="Q15" s="7">
        <v>-29.622291434044701</v>
      </c>
      <c r="R15" s="7">
        <v>-14.7823957488628</v>
      </c>
      <c r="S15" s="7">
        <v>-106955980.56999999</v>
      </c>
      <c r="T15" s="7">
        <v>-26241285.440000001</v>
      </c>
      <c r="U15" s="7">
        <v>-32.178007236790101</v>
      </c>
      <c r="V15" s="7">
        <v>-10.4267070300209</v>
      </c>
      <c r="W15" s="7">
        <v>-0.38389219139618902</v>
      </c>
      <c r="X15" s="7">
        <v>0.49538808976473298</v>
      </c>
      <c r="Y15" s="7">
        <v>-3.6314279831238498</v>
      </c>
      <c r="Z15" s="7">
        <v>5.1112546018139202</v>
      </c>
    </row>
    <row r="16" spans="1:26" ht="14.45" customHeight="1" x14ac:dyDescent="0.2">
      <c r="A16" s="4" t="s">
        <v>345</v>
      </c>
      <c r="B16" s="4" t="s">
        <v>346</v>
      </c>
      <c r="C16" s="6">
        <v>8</v>
      </c>
      <c r="D16" s="6">
        <v>13</v>
      </c>
      <c r="E16" s="6">
        <v>12</v>
      </c>
      <c r="F16" s="6">
        <v>65590021</v>
      </c>
      <c r="G16" s="6">
        <v>92650876</v>
      </c>
      <c r="H16" s="6">
        <v>95536251</v>
      </c>
      <c r="I16" s="7">
        <v>260899510.86000001</v>
      </c>
      <c r="J16" s="7">
        <v>227311744.28</v>
      </c>
      <c r="K16" s="7">
        <v>224692452.21000001</v>
      </c>
      <c r="L16" s="7">
        <v>3.97773177813131</v>
      </c>
      <c r="M16" s="7">
        <v>2.4534225049313099</v>
      </c>
      <c r="N16" s="7">
        <v>2.35190778220929</v>
      </c>
      <c r="O16" s="6">
        <v>29946230</v>
      </c>
      <c r="P16" s="7">
        <v>2885375</v>
      </c>
      <c r="Q16" s="7">
        <v>45.656686098636897</v>
      </c>
      <c r="R16" s="7">
        <v>3.1142447050365698</v>
      </c>
      <c r="S16" s="7">
        <v>-36207058.649999999</v>
      </c>
      <c r="T16" s="7">
        <v>-2619292.0699999901</v>
      </c>
      <c r="U16" s="7">
        <v>-13.877779429578499</v>
      </c>
      <c r="V16" s="7">
        <v>-1.15229069148912</v>
      </c>
      <c r="W16" s="7">
        <v>-1.62582399592202</v>
      </c>
      <c r="X16" s="7">
        <v>-0.101514722722019</v>
      </c>
      <c r="Y16" s="7">
        <v>-40.873142951981897</v>
      </c>
      <c r="Z16" s="7">
        <v>-4.1376779791485898</v>
      </c>
    </row>
    <row r="17" spans="1:26" ht="14.45" customHeight="1" x14ac:dyDescent="0.2">
      <c r="A17" s="4" t="s">
        <v>347</v>
      </c>
      <c r="B17" s="4" t="s">
        <v>348</v>
      </c>
      <c r="C17" s="6">
        <v>10</v>
      </c>
      <c r="D17" s="6">
        <v>12</v>
      </c>
      <c r="E17" s="6">
        <v>13</v>
      </c>
      <c r="F17" s="6">
        <v>71486067</v>
      </c>
      <c r="G17" s="6">
        <v>99632789</v>
      </c>
      <c r="H17" s="6">
        <v>106582000</v>
      </c>
      <c r="I17" s="7">
        <v>217875166.41</v>
      </c>
      <c r="J17" s="7">
        <v>241301190.91999999</v>
      </c>
      <c r="K17" s="7">
        <v>224141800.56999999</v>
      </c>
      <c r="L17" s="7">
        <v>3.0477990404759598</v>
      </c>
      <c r="M17" s="7">
        <v>2.4219054122835</v>
      </c>
      <c r="N17" s="7">
        <v>2.1029986355106902</v>
      </c>
      <c r="O17" s="6">
        <v>35095933</v>
      </c>
      <c r="P17" s="7">
        <v>6949211</v>
      </c>
      <c r="Q17" s="7">
        <v>49.094787939585501</v>
      </c>
      <c r="R17" s="7">
        <v>6.9748233184559298</v>
      </c>
      <c r="S17" s="7">
        <v>6266634.1600000001</v>
      </c>
      <c r="T17" s="7">
        <v>-17159390.350000001</v>
      </c>
      <c r="U17" s="7">
        <v>2.8762498559415302</v>
      </c>
      <c r="V17" s="7">
        <v>-7.1111917370059503</v>
      </c>
      <c r="W17" s="7">
        <v>-0.94480040496527096</v>
      </c>
      <c r="X17" s="7">
        <v>-0.31890677677281398</v>
      </c>
      <c r="Y17" s="7">
        <v>-30.9994324566008</v>
      </c>
      <c r="Z17" s="7">
        <v>-13.167598336226201</v>
      </c>
    </row>
    <row r="18" spans="1:26" ht="14.45" customHeight="1" x14ac:dyDescent="0.2">
      <c r="A18" s="4" t="s">
        <v>349</v>
      </c>
      <c r="B18" s="4" t="s">
        <v>350</v>
      </c>
      <c r="C18" s="6">
        <v>22</v>
      </c>
      <c r="D18" s="6">
        <v>9</v>
      </c>
      <c r="E18" s="6">
        <v>14</v>
      </c>
      <c r="F18" s="6">
        <v>63756972</v>
      </c>
      <c r="G18" s="6">
        <v>81264915</v>
      </c>
      <c r="H18" s="6">
        <v>83346268</v>
      </c>
      <c r="I18" s="7">
        <v>117322871.91</v>
      </c>
      <c r="J18" s="7">
        <v>269728575.77999997</v>
      </c>
      <c r="K18" s="7">
        <v>221701389.02000001</v>
      </c>
      <c r="L18" s="7">
        <v>1.84015752677213</v>
      </c>
      <c r="M18" s="7">
        <v>3.31912702769701</v>
      </c>
      <c r="N18" s="7">
        <v>2.6600037930912501</v>
      </c>
      <c r="O18" s="6">
        <v>19589296</v>
      </c>
      <c r="P18" s="7">
        <v>2081353</v>
      </c>
      <c r="Q18" s="7">
        <v>30.724947226163799</v>
      </c>
      <c r="R18" s="7">
        <v>2.5611950741596199</v>
      </c>
      <c r="S18" s="7">
        <v>104378517.11</v>
      </c>
      <c r="T18" s="7">
        <v>-48027186.759999998</v>
      </c>
      <c r="U18" s="7">
        <v>88.966895721808001</v>
      </c>
      <c r="V18" s="7">
        <v>-17.8057466181012</v>
      </c>
      <c r="W18" s="7">
        <v>0.81984626631912105</v>
      </c>
      <c r="X18" s="7">
        <v>-0.65912323460575595</v>
      </c>
      <c r="Y18" s="7">
        <v>44.553048007647199</v>
      </c>
      <c r="Z18" s="7">
        <v>-19.858331094459299</v>
      </c>
    </row>
    <row r="19" spans="1:26" ht="14.45" customHeight="1" x14ac:dyDescent="0.2">
      <c r="A19" s="4" t="s">
        <v>351</v>
      </c>
      <c r="B19" s="4" t="s">
        <v>352</v>
      </c>
      <c r="C19" s="6">
        <v>18</v>
      </c>
      <c r="D19" s="6">
        <v>14</v>
      </c>
      <c r="E19" s="6">
        <v>15</v>
      </c>
      <c r="F19" s="6">
        <v>1160990</v>
      </c>
      <c r="G19" s="6">
        <v>1502955</v>
      </c>
      <c r="H19" s="6">
        <v>1572539</v>
      </c>
      <c r="I19" s="7">
        <v>127497430.38</v>
      </c>
      <c r="J19" s="7">
        <v>203007806.06</v>
      </c>
      <c r="K19" s="7">
        <v>213918317.36000001</v>
      </c>
      <c r="L19" s="7">
        <v>109.81785405559</v>
      </c>
      <c r="M19" s="7">
        <v>135.07244465735801</v>
      </c>
      <c r="N19" s="7">
        <v>136.03371195245401</v>
      </c>
      <c r="O19" s="6">
        <v>411549</v>
      </c>
      <c r="P19" s="7">
        <v>69584</v>
      </c>
      <c r="Q19" s="7">
        <v>35.448108941506803</v>
      </c>
      <c r="R19" s="7">
        <v>4.6298126025063997</v>
      </c>
      <c r="S19" s="7">
        <v>86420886.980000004</v>
      </c>
      <c r="T19" s="7">
        <v>10910511.300000001</v>
      </c>
      <c r="U19" s="7">
        <v>67.782453907052599</v>
      </c>
      <c r="V19" s="7">
        <v>5.3744294427650496</v>
      </c>
      <c r="W19" s="7">
        <v>26.215857896863501</v>
      </c>
      <c r="X19" s="7">
        <v>0.96126729509563802</v>
      </c>
      <c r="Y19" s="7">
        <v>23.872127280499299</v>
      </c>
      <c r="Z19" s="7">
        <v>0.71166794791795496</v>
      </c>
    </row>
    <row r="20" spans="1:26" ht="14.45" customHeight="1" x14ac:dyDescent="0.2">
      <c r="A20" s="4" t="s">
        <v>353</v>
      </c>
      <c r="B20" s="4" t="s">
        <v>354</v>
      </c>
      <c r="C20" s="6">
        <v>42</v>
      </c>
      <c r="D20" s="6">
        <v>19</v>
      </c>
      <c r="E20" s="6">
        <v>16</v>
      </c>
      <c r="F20" s="6">
        <v>1401572</v>
      </c>
      <c r="G20" s="6">
        <v>3377520</v>
      </c>
      <c r="H20" s="6">
        <v>4236151</v>
      </c>
      <c r="I20" s="7">
        <v>60361253.439999998</v>
      </c>
      <c r="J20" s="7">
        <v>156207317.69999999</v>
      </c>
      <c r="K20" s="7">
        <v>187154700.62</v>
      </c>
      <c r="L20" s="7">
        <v>43.066823138590102</v>
      </c>
      <c r="M20" s="7">
        <v>46.249117014851102</v>
      </c>
      <c r="N20" s="7">
        <v>44.180365765998403</v>
      </c>
      <c r="O20" s="6">
        <v>2834579</v>
      </c>
      <c r="P20" s="7">
        <v>858631</v>
      </c>
      <c r="Q20" s="7">
        <v>202.24283875533999</v>
      </c>
      <c r="R20" s="7">
        <v>25.421936805703599</v>
      </c>
      <c r="S20" s="7">
        <v>126793447.18000001</v>
      </c>
      <c r="T20" s="7">
        <v>30947382.920000002</v>
      </c>
      <c r="U20" s="7">
        <v>210.057677655807</v>
      </c>
      <c r="V20" s="7">
        <v>19.8117369760073</v>
      </c>
      <c r="W20" s="7">
        <v>1.11354262740834</v>
      </c>
      <c r="X20" s="7">
        <v>-2.0687512488527</v>
      </c>
      <c r="Y20" s="7">
        <v>2.5856159016534099</v>
      </c>
      <c r="Z20" s="7">
        <v>-4.4730610709570904</v>
      </c>
    </row>
    <row r="21" spans="1:26" ht="14.45" customHeight="1" x14ac:dyDescent="0.2">
      <c r="A21" s="4" t="s">
        <v>355</v>
      </c>
      <c r="B21" s="4" t="s">
        <v>356</v>
      </c>
      <c r="C21" s="6">
        <v>12</v>
      </c>
      <c r="D21" s="6">
        <v>15</v>
      </c>
      <c r="E21" s="6">
        <v>17</v>
      </c>
      <c r="F21" s="6">
        <v>38194121</v>
      </c>
      <c r="G21" s="6">
        <v>36950890</v>
      </c>
      <c r="H21" s="6">
        <v>35272551</v>
      </c>
      <c r="I21" s="7">
        <v>190798061.69</v>
      </c>
      <c r="J21" s="7">
        <v>194981680.38</v>
      </c>
      <c r="K21" s="7">
        <v>182407366.88999999</v>
      </c>
      <c r="L21" s="7">
        <v>4.9954824641729596</v>
      </c>
      <c r="M21" s="7">
        <v>5.2767789999104204</v>
      </c>
      <c r="N21" s="7">
        <v>5.17136871926275</v>
      </c>
      <c r="O21" s="6">
        <v>-2921570</v>
      </c>
      <c r="P21" s="7">
        <v>-1678339</v>
      </c>
      <c r="Q21" s="7">
        <v>-7.6492662313134501</v>
      </c>
      <c r="R21" s="7">
        <v>-4.5420800419150904</v>
      </c>
      <c r="S21" s="7">
        <v>-8390694.8000000101</v>
      </c>
      <c r="T21" s="7">
        <v>-12574313.49</v>
      </c>
      <c r="U21" s="7">
        <v>-4.39768345950643</v>
      </c>
      <c r="V21" s="7">
        <v>-6.4489717523686902</v>
      </c>
      <c r="W21" s="7">
        <v>0.175886255089794</v>
      </c>
      <c r="X21" s="7">
        <v>-0.10541028064767199</v>
      </c>
      <c r="Y21" s="7">
        <v>3.5209062658358001</v>
      </c>
      <c r="Z21" s="7">
        <v>-1.99762545767904</v>
      </c>
    </row>
    <row r="22" spans="1:26" ht="14.45" customHeight="1" x14ac:dyDescent="0.2">
      <c r="A22" s="4" t="s">
        <v>357</v>
      </c>
      <c r="B22" s="4" t="s">
        <v>358</v>
      </c>
      <c r="C22" s="6">
        <v>26</v>
      </c>
      <c r="D22" s="6">
        <v>22</v>
      </c>
      <c r="E22" s="6">
        <v>18</v>
      </c>
      <c r="F22" s="6">
        <v>18739689</v>
      </c>
      <c r="G22" s="6">
        <v>20174930</v>
      </c>
      <c r="H22" s="6">
        <v>21055040</v>
      </c>
      <c r="I22" s="7">
        <v>92379791.620000005</v>
      </c>
      <c r="J22" s="7">
        <v>145387283.83000001</v>
      </c>
      <c r="K22" s="7">
        <v>172272702.53</v>
      </c>
      <c r="L22" s="7">
        <v>4.9296331235806496</v>
      </c>
      <c r="M22" s="7">
        <v>7.2063339912455699</v>
      </c>
      <c r="N22" s="7">
        <v>8.1820173473904596</v>
      </c>
      <c r="O22" s="6">
        <v>2315351</v>
      </c>
      <c r="P22" s="7">
        <v>880110</v>
      </c>
      <c r="Q22" s="7">
        <v>12.3553331114513</v>
      </c>
      <c r="R22" s="7">
        <v>4.3623943180967704</v>
      </c>
      <c r="S22" s="7">
        <v>79892910.909999996</v>
      </c>
      <c r="T22" s="7">
        <v>26885418.699999999</v>
      </c>
      <c r="U22" s="7">
        <v>86.483103619280499</v>
      </c>
      <c r="V22" s="7">
        <v>18.492276622649399</v>
      </c>
      <c r="W22" s="7">
        <v>3.2523842238098002</v>
      </c>
      <c r="X22" s="7">
        <v>0.97568335614488699</v>
      </c>
      <c r="Y22" s="7">
        <v>65.976192188667895</v>
      </c>
      <c r="Z22" s="7">
        <v>13.5392469642702</v>
      </c>
    </row>
    <row r="23" spans="1:26" ht="14.45" customHeight="1" x14ac:dyDescent="0.2">
      <c r="A23" s="4" t="s">
        <v>359</v>
      </c>
      <c r="B23" s="4" t="s">
        <v>360</v>
      </c>
      <c r="C23" s="6">
        <v>9</v>
      </c>
      <c r="D23" s="6">
        <v>18</v>
      </c>
      <c r="E23" s="6">
        <v>19</v>
      </c>
      <c r="F23" s="6">
        <v>18649429</v>
      </c>
      <c r="G23" s="6">
        <v>24420282</v>
      </c>
      <c r="H23" s="6">
        <v>25455473</v>
      </c>
      <c r="I23" s="7">
        <v>243868815.88999999</v>
      </c>
      <c r="J23" s="7">
        <v>160429733.38</v>
      </c>
      <c r="K23" s="7">
        <v>170815832.09</v>
      </c>
      <c r="L23" s="7">
        <v>13.0764762765659</v>
      </c>
      <c r="M23" s="7">
        <v>6.5695282871835801</v>
      </c>
      <c r="N23" s="7">
        <v>6.7103774536029999</v>
      </c>
      <c r="O23" s="6">
        <v>6806044</v>
      </c>
      <c r="P23" s="7">
        <v>1035191</v>
      </c>
      <c r="Q23" s="7">
        <v>36.494650854993999</v>
      </c>
      <c r="R23" s="7">
        <v>4.2390624317933803</v>
      </c>
      <c r="S23" s="7">
        <v>-73052983.799999997</v>
      </c>
      <c r="T23" s="7">
        <v>10386098.710000001</v>
      </c>
      <c r="U23" s="7">
        <v>-29.955852917640499</v>
      </c>
      <c r="V23" s="7">
        <v>6.4739238114914102</v>
      </c>
      <c r="W23" s="7">
        <v>-6.3660988229628899</v>
      </c>
      <c r="X23" s="7">
        <v>0.14084916641942399</v>
      </c>
      <c r="Y23" s="7">
        <v>-48.683595552201297</v>
      </c>
      <c r="Z23" s="7">
        <v>2.1439768619948798</v>
      </c>
    </row>
    <row r="24" spans="1:26" ht="14.45" customHeight="1" x14ac:dyDescent="0.2">
      <c r="A24" s="4" t="s">
        <v>361</v>
      </c>
      <c r="B24" s="4" t="s">
        <v>362</v>
      </c>
      <c r="C24" s="6">
        <v>11</v>
      </c>
      <c r="D24" s="6">
        <v>17</v>
      </c>
      <c r="E24" s="6">
        <v>20</v>
      </c>
      <c r="F24" s="6">
        <v>49032327</v>
      </c>
      <c r="G24" s="6">
        <v>61509068</v>
      </c>
      <c r="H24" s="6">
        <v>63639516</v>
      </c>
      <c r="I24" s="7">
        <v>192017357.28</v>
      </c>
      <c r="J24" s="7">
        <v>174107713.77000001</v>
      </c>
      <c r="K24" s="7">
        <v>163503051.83000001</v>
      </c>
      <c r="L24" s="7">
        <v>3.9161379650613002</v>
      </c>
      <c r="M24" s="7">
        <v>2.8306023718323901</v>
      </c>
      <c r="N24" s="7">
        <v>2.5692064004697999</v>
      </c>
      <c r="O24" s="6">
        <v>14607189</v>
      </c>
      <c r="P24" s="7">
        <v>2130448</v>
      </c>
      <c r="Q24" s="7">
        <v>29.790935682085799</v>
      </c>
      <c r="R24" s="7">
        <v>3.4636323866913399</v>
      </c>
      <c r="S24" s="7">
        <v>-28514305.449999999</v>
      </c>
      <c r="T24" s="7">
        <v>-10604661.939999999</v>
      </c>
      <c r="U24" s="7">
        <v>-14.849858290894201</v>
      </c>
      <c r="V24" s="7">
        <v>-6.0908627827994897</v>
      </c>
      <c r="W24" s="7">
        <v>-1.3469315645915001</v>
      </c>
      <c r="X24" s="7">
        <v>-0.26139597136259801</v>
      </c>
      <c r="Y24" s="7">
        <v>-34.394384891657303</v>
      </c>
      <c r="Z24" s="7">
        <v>-9.2346411478975305</v>
      </c>
    </row>
    <row r="25" spans="1:26" x14ac:dyDescent="0.2">
      <c r="A25" s="4"/>
      <c r="B25" s="4"/>
      <c r="C25" s="6"/>
      <c r="D25" s="6"/>
      <c r="E25" s="6"/>
      <c r="F25" s="6"/>
      <c r="G25" s="6"/>
      <c r="H25" s="6"/>
      <c r="I25" s="7"/>
      <c r="J25" s="7"/>
      <c r="K25" s="7"/>
      <c r="L25" s="7"/>
      <c r="M25" s="7"/>
      <c r="N25" s="7"/>
      <c r="O25" s="6"/>
      <c r="P25" s="7"/>
      <c r="Q25" s="7"/>
      <c r="R25" s="7"/>
      <c r="S25" s="7"/>
      <c r="T25" s="7"/>
      <c r="U25" s="7"/>
      <c r="V25" s="7"/>
      <c r="W25" s="7"/>
      <c r="X25" s="7"/>
      <c r="Y25" s="7"/>
      <c r="Z25" s="7"/>
    </row>
    <row r="26" spans="1:26" x14ac:dyDescent="0.2">
      <c r="A26" s="4"/>
      <c r="B26" s="4"/>
      <c r="C26" s="6"/>
      <c r="D26" s="6"/>
      <c r="E26" s="6"/>
      <c r="F26" s="6"/>
      <c r="G26" s="6"/>
      <c r="H26" s="6"/>
      <c r="I26" s="7"/>
      <c r="J26" s="7"/>
      <c r="K26" s="7"/>
      <c r="L26" s="7"/>
      <c r="M26" s="7"/>
      <c r="N26" s="7"/>
      <c r="O26" s="6"/>
      <c r="P26" s="7"/>
      <c r="Q26" s="7"/>
      <c r="R26" s="7"/>
      <c r="S26" s="7"/>
      <c r="T26" s="7"/>
      <c r="U26" s="7"/>
      <c r="V26" s="7"/>
      <c r="W26" s="7"/>
      <c r="X26" s="7"/>
      <c r="Y26" s="7"/>
      <c r="Z26" s="7"/>
    </row>
    <row r="27" spans="1:26" x14ac:dyDescent="0.2">
      <c r="A27" s="4"/>
      <c r="B27" s="4"/>
      <c r="C27" s="6"/>
      <c r="D27" s="6"/>
      <c r="E27" s="6"/>
      <c r="F27" s="6"/>
      <c r="G27" s="6"/>
      <c r="H27" s="6"/>
      <c r="I27" s="7"/>
      <c r="J27" s="7"/>
      <c r="K27" s="7"/>
      <c r="L27" s="7"/>
      <c r="M27" s="7"/>
      <c r="N27" s="7"/>
      <c r="O27" s="6"/>
      <c r="P27" s="7"/>
      <c r="Q27" s="7"/>
      <c r="R27" s="7"/>
      <c r="S27" s="7"/>
      <c r="T27" s="7"/>
      <c r="U27" s="7"/>
      <c r="V27" s="7"/>
      <c r="W27" s="7"/>
      <c r="X27" s="7"/>
      <c r="Y27" s="7"/>
      <c r="Z27" s="7"/>
    </row>
    <row r="28" spans="1:26" x14ac:dyDescent="0.2">
      <c r="A28" s="4"/>
      <c r="B28" s="4"/>
      <c r="C28" s="6"/>
      <c r="D28" s="6"/>
      <c r="E28" s="6"/>
      <c r="F28" s="6"/>
      <c r="G28" s="6"/>
      <c r="H28" s="6"/>
      <c r="I28" s="7"/>
      <c r="J28" s="7"/>
      <c r="K28" s="7"/>
      <c r="L28" s="7"/>
      <c r="M28" s="7"/>
      <c r="N28" s="7"/>
      <c r="O28" s="6"/>
      <c r="P28" s="7"/>
      <c r="Q28" s="7"/>
      <c r="R28" s="7"/>
      <c r="S28" s="7"/>
      <c r="T28" s="7"/>
      <c r="U28" s="7"/>
      <c r="V28" s="7"/>
      <c r="W28" s="7"/>
      <c r="X28" s="7"/>
      <c r="Y28" s="7"/>
      <c r="Z28" s="7"/>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8"/>
  <sheetViews>
    <sheetView showGridLines="0" workbookViewId="0"/>
  </sheetViews>
  <sheetFormatPr defaultColWidth="11.42578125" defaultRowHeight="12.75" x14ac:dyDescent="0.2"/>
  <cols>
    <col min="1" max="1" width="19.7109375" customWidth="1"/>
    <col min="2" max="2" width="58.7109375" customWidth="1"/>
    <col min="3" max="5" width="21.7109375" customWidth="1"/>
    <col min="6" max="8" width="26.7109375" customWidth="1"/>
    <col min="9" max="11" width="29.7109375" customWidth="1"/>
    <col min="12" max="13" width="38.7109375" customWidth="1"/>
    <col min="14" max="15" width="42.7109375" customWidth="1"/>
    <col min="16" max="17" width="44.7109375" customWidth="1"/>
    <col min="18" max="19" width="42.7109375" customWidth="1"/>
    <col min="20" max="21" width="53.7109375" customWidth="1"/>
    <col min="22" max="23" width="51.7109375" customWidth="1"/>
  </cols>
  <sheetData>
    <row r="1" spans="1:23" ht="14.45" customHeight="1" x14ac:dyDescent="0.2">
      <c r="A1" s="1" t="s">
        <v>363</v>
      </c>
    </row>
    <row r="2" spans="1:23" ht="29.1" customHeight="1" x14ac:dyDescent="0.2">
      <c r="A2" s="1" t="s">
        <v>120</v>
      </c>
    </row>
    <row r="3" spans="1:23" ht="14.45" customHeight="1" x14ac:dyDescent="0.2">
      <c r="A3" t="s">
        <v>268</v>
      </c>
    </row>
    <row r="4" spans="1:23" ht="29.1" customHeight="1" x14ac:dyDescent="0.2">
      <c r="A4" s="3" t="s">
        <v>15</v>
      </c>
      <c r="B4" s="3" t="s">
        <v>17</v>
      </c>
      <c r="C4" s="5" t="s">
        <v>191</v>
      </c>
      <c r="D4" s="5" t="s">
        <v>192</v>
      </c>
      <c r="E4" s="5" t="s">
        <v>193</v>
      </c>
      <c r="F4" s="5" t="s">
        <v>304</v>
      </c>
      <c r="G4" s="5" t="s">
        <v>141</v>
      </c>
      <c r="H4" s="5" t="s">
        <v>142</v>
      </c>
      <c r="I4" s="5" t="s">
        <v>305</v>
      </c>
      <c r="J4" s="5" t="s">
        <v>306</v>
      </c>
      <c r="K4" s="5" t="s">
        <v>307</v>
      </c>
      <c r="L4" s="5" t="s">
        <v>194</v>
      </c>
      <c r="M4" s="5" t="s">
        <v>195</v>
      </c>
      <c r="N4" s="5" t="s">
        <v>196</v>
      </c>
      <c r="O4" s="5" t="s">
        <v>197</v>
      </c>
      <c r="P4" s="5" t="s">
        <v>146</v>
      </c>
      <c r="Q4" s="5" t="s">
        <v>147</v>
      </c>
      <c r="R4" s="5" t="s">
        <v>148</v>
      </c>
      <c r="S4" s="5" t="s">
        <v>149</v>
      </c>
      <c r="T4" s="5" t="s">
        <v>308</v>
      </c>
      <c r="U4" s="5" t="s">
        <v>309</v>
      </c>
      <c r="V4" s="5" t="s">
        <v>310</v>
      </c>
      <c r="W4" s="5" t="s">
        <v>311</v>
      </c>
    </row>
    <row r="5" spans="1:23" ht="14.45" customHeight="1" x14ac:dyDescent="0.2">
      <c r="A5" s="4" t="s">
        <v>323</v>
      </c>
      <c r="B5" s="4" t="s">
        <v>324</v>
      </c>
      <c r="C5" s="6">
        <v>52063179</v>
      </c>
      <c r="D5" s="6">
        <v>73689220</v>
      </c>
      <c r="E5" s="6">
        <v>78827913</v>
      </c>
      <c r="F5" s="7">
        <v>985205522.33000004</v>
      </c>
      <c r="G5" s="7">
        <v>1631596956.98</v>
      </c>
      <c r="H5" s="7">
        <v>1949467918.8800001</v>
      </c>
      <c r="I5" s="7">
        <v>18.923268637322401</v>
      </c>
      <c r="J5" s="7">
        <v>22.141596246778001</v>
      </c>
      <c r="K5" s="7">
        <v>24.730680347708802</v>
      </c>
      <c r="L5" s="6">
        <v>26764734</v>
      </c>
      <c r="M5" s="6">
        <v>5138693</v>
      </c>
      <c r="N5" s="7">
        <v>51.408182354750203</v>
      </c>
      <c r="O5" s="7">
        <v>6.9734664039054799</v>
      </c>
      <c r="P5" s="7">
        <v>964262396.54999995</v>
      </c>
      <c r="Q5" s="7">
        <v>317870961.89999998</v>
      </c>
      <c r="R5" s="7">
        <v>97.8742378818107</v>
      </c>
      <c r="S5" s="7">
        <v>19.482198746457701</v>
      </c>
      <c r="T5" s="7">
        <v>5.8074117103864502</v>
      </c>
      <c r="U5" s="7">
        <v>2.5890841009307901</v>
      </c>
      <c r="V5" s="7">
        <v>30.6892631589687</v>
      </c>
      <c r="W5" s="7">
        <v>11.6933037350798</v>
      </c>
    </row>
    <row r="6" spans="1:23" ht="14.45" customHeight="1" x14ac:dyDescent="0.2">
      <c r="A6" s="4" t="s">
        <v>341</v>
      </c>
      <c r="B6" s="4" t="s">
        <v>342</v>
      </c>
      <c r="C6" s="6">
        <v>13561453</v>
      </c>
      <c r="D6" s="6">
        <v>10648710</v>
      </c>
      <c r="E6" s="6">
        <v>14978012</v>
      </c>
      <c r="F6" s="7">
        <v>114684019.8</v>
      </c>
      <c r="G6" s="7">
        <v>144304819.49000001</v>
      </c>
      <c r="H6" s="7">
        <v>251689976.84</v>
      </c>
      <c r="I6" s="7">
        <v>8.4566174288256608</v>
      </c>
      <c r="J6" s="7">
        <v>13.551389744861099</v>
      </c>
      <c r="K6" s="7">
        <v>16.8039641602637</v>
      </c>
      <c r="L6" s="6">
        <v>1416559</v>
      </c>
      <c r="M6" s="6">
        <v>4329302</v>
      </c>
      <c r="N6" s="7">
        <v>10.4454810262588</v>
      </c>
      <c r="O6" s="7">
        <v>40.655647491574101</v>
      </c>
      <c r="P6" s="7">
        <v>137005957.03999999</v>
      </c>
      <c r="Q6" s="7">
        <v>107385157.34999999</v>
      </c>
      <c r="R6" s="7">
        <v>119.46386016022799</v>
      </c>
      <c r="S6" s="7">
        <v>74.415503050777602</v>
      </c>
      <c r="T6" s="7">
        <v>8.3473467314380692</v>
      </c>
      <c r="U6" s="7">
        <v>3.2525744154026102</v>
      </c>
      <c r="V6" s="7">
        <v>98.707867556889497</v>
      </c>
      <c r="W6" s="7">
        <v>24.001777505041701</v>
      </c>
    </row>
    <row r="7" spans="1:23" ht="14.45" customHeight="1" x14ac:dyDescent="0.2">
      <c r="A7" s="4" t="s">
        <v>331</v>
      </c>
      <c r="B7" s="4" t="s">
        <v>332</v>
      </c>
      <c r="C7" s="6"/>
      <c r="D7" s="6">
        <v>3715368</v>
      </c>
      <c r="E7" s="6">
        <v>4469629</v>
      </c>
      <c r="F7" s="7"/>
      <c r="G7" s="7">
        <v>288471417.06</v>
      </c>
      <c r="H7" s="7">
        <v>364247392.17000002</v>
      </c>
      <c r="I7" s="7"/>
      <c r="J7" s="7">
        <v>77.642757611089905</v>
      </c>
      <c r="K7" s="7">
        <v>81.493876151689506</v>
      </c>
      <c r="L7" s="6"/>
      <c r="M7" s="6">
        <v>754261</v>
      </c>
      <c r="N7" s="7"/>
      <c r="O7" s="7">
        <v>20.301111491513101</v>
      </c>
      <c r="P7" s="7"/>
      <c r="Q7" s="7">
        <v>75775975.109999999</v>
      </c>
      <c r="R7" s="7"/>
      <c r="S7" s="7">
        <v>26.2681051323151</v>
      </c>
      <c r="T7" s="7"/>
      <c r="U7" s="7">
        <v>3.85111854059961</v>
      </c>
      <c r="V7" s="7"/>
      <c r="W7" s="7">
        <v>4.9600486369762198</v>
      </c>
    </row>
    <row r="8" spans="1:23" ht="14.45" customHeight="1" x14ac:dyDescent="0.2">
      <c r="A8" s="4" t="s">
        <v>325</v>
      </c>
      <c r="B8" s="4" t="s">
        <v>326</v>
      </c>
      <c r="C8" s="6">
        <v>20738775</v>
      </c>
      <c r="D8" s="6">
        <v>26087423</v>
      </c>
      <c r="E8" s="6">
        <v>26652341</v>
      </c>
      <c r="F8" s="7">
        <v>693072331.54999995</v>
      </c>
      <c r="G8" s="7">
        <v>817491444.84000003</v>
      </c>
      <c r="H8" s="7">
        <v>866948128.32000005</v>
      </c>
      <c r="I8" s="7">
        <v>33.419154774088597</v>
      </c>
      <c r="J8" s="7">
        <v>31.3366117013551</v>
      </c>
      <c r="K8" s="7">
        <v>32.528029275927402</v>
      </c>
      <c r="L8" s="6">
        <v>5913566</v>
      </c>
      <c r="M8" s="6">
        <v>564918</v>
      </c>
      <c r="N8" s="7">
        <v>28.514538587741999</v>
      </c>
      <c r="O8" s="7">
        <v>2.1654802776034998</v>
      </c>
      <c r="P8" s="7">
        <v>173875796.77000001</v>
      </c>
      <c r="Q8" s="7">
        <v>49456683.479999997</v>
      </c>
      <c r="R8" s="7">
        <v>25.087684048956501</v>
      </c>
      <c r="S8" s="7">
        <v>6.0498105261125596</v>
      </c>
      <c r="T8" s="7">
        <v>-0.89112549816123698</v>
      </c>
      <c r="U8" s="7">
        <v>1.1914175745722999</v>
      </c>
      <c r="V8" s="7">
        <v>-2.6665111795471499</v>
      </c>
      <c r="W8" s="7">
        <v>3.8019987161559601</v>
      </c>
    </row>
    <row r="9" spans="1:23" ht="14.45" customHeight="1" x14ac:dyDescent="0.2">
      <c r="A9" s="4" t="s">
        <v>353</v>
      </c>
      <c r="B9" s="4" t="s">
        <v>354</v>
      </c>
      <c r="C9" s="6">
        <v>1401572</v>
      </c>
      <c r="D9" s="6">
        <v>3377520</v>
      </c>
      <c r="E9" s="6">
        <v>4236151</v>
      </c>
      <c r="F9" s="7">
        <v>60361253.439999998</v>
      </c>
      <c r="G9" s="7">
        <v>156207317.69999999</v>
      </c>
      <c r="H9" s="7">
        <v>187154700.62</v>
      </c>
      <c r="I9" s="7">
        <v>43.066823138590102</v>
      </c>
      <c r="J9" s="7">
        <v>46.249117014851102</v>
      </c>
      <c r="K9" s="7">
        <v>44.180365765998403</v>
      </c>
      <c r="L9" s="6">
        <v>2834579</v>
      </c>
      <c r="M9" s="6">
        <v>858631</v>
      </c>
      <c r="N9" s="7">
        <v>202.24283875533999</v>
      </c>
      <c r="O9" s="7">
        <v>25.421936805703599</v>
      </c>
      <c r="P9" s="7">
        <v>126793447.18000001</v>
      </c>
      <c r="Q9" s="7">
        <v>30947382.920000002</v>
      </c>
      <c r="R9" s="7">
        <v>210.057677655807</v>
      </c>
      <c r="S9" s="7">
        <v>19.8117369760073</v>
      </c>
      <c r="T9" s="7">
        <v>1.11354262740834</v>
      </c>
      <c r="U9" s="7">
        <v>-2.0687512488527</v>
      </c>
      <c r="V9" s="7">
        <v>2.5856159016534099</v>
      </c>
      <c r="W9" s="7">
        <v>-4.4730610709570904</v>
      </c>
    </row>
    <row r="10" spans="1:23" ht="14.45" customHeight="1" x14ac:dyDescent="0.2">
      <c r="A10" s="4" t="s">
        <v>357</v>
      </c>
      <c r="B10" s="4" t="s">
        <v>358</v>
      </c>
      <c r="C10" s="6">
        <v>18739689</v>
      </c>
      <c r="D10" s="6">
        <v>20174930</v>
      </c>
      <c r="E10" s="6">
        <v>21055040</v>
      </c>
      <c r="F10" s="7">
        <v>92379791.620000005</v>
      </c>
      <c r="G10" s="7">
        <v>145387283.83000001</v>
      </c>
      <c r="H10" s="7">
        <v>172272702.53</v>
      </c>
      <c r="I10" s="7">
        <v>4.9296331235806496</v>
      </c>
      <c r="J10" s="7">
        <v>7.2063339912455699</v>
      </c>
      <c r="K10" s="7">
        <v>8.1820173473904596</v>
      </c>
      <c r="L10" s="6">
        <v>2315351</v>
      </c>
      <c r="M10" s="6">
        <v>880110</v>
      </c>
      <c r="N10" s="7">
        <v>12.3553331114513</v>
      </c>
      <c r="O10" s="7">
        <v>4.3623943180967704</v>
      </c>
      <c r="P10" s="7">
        <v>79892910.909999996</v>
      </c>
      <c r="Q10" s="7">
        <v>26885418.699999999</v>
      </c>
      <c r="R10" s="7">
        <v>86.483103619280499</v>
      </c>
      <c r="S10" s="7">
        <v>18.492276622649399</v>
      </c>
      <c r="T10" s="7">
        <v>3.2523842238098002</v>
      </c>
      <c r="U10" s="7">
        <v>0.97568335614488699</v>
      </c>
      <c r="V10" s="7">
        <v>65.976192188667895</v>
      </c>
      <c r="W10" s="7">
        <v>13.5392469642702</v>
      </c>
    </row>
    <row r="11" spans="1:23" ht="14.45" customHeight="1" x14ac:dyDescent="0.2">
      <c r="A11" s="4" t="s">
        <v>337</v>
      </c>
      <c r="B11" s="4" t="s">
        <v>338</v>
      </c>
      <c r="C11" s="6">
        <v>7038548</v>
      </c>
      <c r="D11" s="6">
        <v>17415480</v>
      </c>
      <c r="E11" s="6">
        <v>18688565</v>
      </c>
      <c r="F11" s="7">
        <v>73495736.349999994</v>
      </c>
      <c r="G11" s="7">
        <v>259567073.34999999</v>
      </c>
      <c r="H11" s="7">
        <v>281005377.24000001</v>
      </c>
      <c r="I11" s="7">
        <v>10.4418889165777</v>
      </c>
      <c r="J11" s="7">
        <v>14.9043881276887</v>
      </c>
      <c r="K11" s="7">
        <v>15.036220129260901</v>
      </c>
      <c r="L11" s="6">
        <v>11650017</v>
      </c>
      <c r="M11" s="6">
        <v>1273085</v>
      </c>
      <c r="N11" s="7">
        <v>165.51733397285901</v>
      </c>
      <c r="O11" s="7">
        <v>7.3100770119456904</v>
      </c>
      <c r="P11" s="7">
        <v>207509640.88999999</v>
      </c>
      <c r="Q11" s="7">
        <v>21438303.890000001</v>
      </c>
      <c r="R11" s="7">
        <v>282.34242038449901</v>
      </c>
      <c r="S11" s="7">
        <v>8.2592540006384496</v>
      </c>
      <c r="T11" s="7">
        <v>4.5943312126831799</v>
      </c>
      <c r="U11" s="7">
        <v>0.13183200157216199</v>
      </c>
      <c r="V11" s="7">
        <v>43.999043174929398</v>
      </c>
      <c r="W11" s="7">
        <v>0.88451803886702696</v>
      </c>
    </row>
    <row r="12" spans="1:23" ht="14.45" customHeight="1" x14ac:dyDescent="0.2">
      <c r="A12" s="4" t="s">
        <v>327</v>
      </c>
      <c r="B12" s="4" t="s">
        <v>328</v>
      </c>
      <c r="C12" s="6"/>
      <c r="D12" s="6">
        <v>6824681</v>
      </c>
      <c r="E12" s="6">
        <v>6906921</v>
      </c>
      <c r="F12" s="7"/>
      <c r="G12" s="7">
        <v>492447559.25999999</v>
      </c>
      <c r="H12" s="7">
        <v>512403646.38999999</v>
      </c>
      <c r="I12" s="7"/>
      <c r="J12" s="7">
        <v>72.156861142667296</v>
      </c>
      <c r="K12" s="7">
        <v>74.186985255803606</v>
      </c>
      <c r="L12" s="6"/>
      <c r="M12" s="6">
        <v>82240</v>
      </c>
      <c r="N12" s="7"/>
      <c r="O12" s="7">
        <v>1.2050380083699199</v>
      </c>
      <c r="P12" s="7"/>
      <c r="Q12" s="7">
        <v>19956087.129999999</v>
      </c>
      <c r="R12" s="7"/>
      <c r="S12" s="7">
        <v>4.05242888399893</v>
      </c>
      <c r="T12" s="7"/>
      <c r="U12" s="7">
        <v>2.0301241131362402</v>
      </c>
      <c r="V12" s="7"/>
      <c r="W12" s="7">
        <v>2.8134872844902601</v>
      </c>
    </row>
    <row r="13" spans="1:23" ht="14.45" customHeight="1" x14ac:dyDescent="0.2">
      <c r="A13" s="4" t="s">
        <v>364</v>
      </c>
      <c r="B13" s="4" t="s">
        <v>365</v>
      </c>
      <c r="C13" s="6">
        <v>766586</v>
      </c>
      <c r="D13" s="6">
        <v>1145263</v>
      </c>
      <c r="E13" s="6">
        <v>1223823</v>
      </c>
      <c r="F13" s="7">
        <v>39187109.759999998</v>
      </c>
      <c r="G13" s="7">
        <v>72232283.969999999</v>
      </c>
      <c r="H13" s="7">
        <v>91750757.25</v>
      </c>
      <c r="I13" s="7">
        <v>51.119000033916599</v>
      </c>
      <c r="J13" s="7">
        <v>63.070477235359903</v>
      </c>
      <c r="K13" s="7">
        <v>74.970610333357001</v>
      </c>
      <c r="L13" s="6">
        <v>457237</v>
      </c>
      <c r="M13" s="6">
        <v>78560</v>
      </c>
      <c r="N13" s="7">
        <v>59.645884480019198</v>
      </c>
      <c r="O13" s="7">
        <v>6.8595597692407804</v>
      </c>
      <c r="P13" s="7">
        <v>52563647.490000002</v>
      </c>
      <c r="Q13" s="7">
        <v>19518473.280000001</v>
      </c>
      <c r="R13" s="7">
        <v>134.135045457356</v>
      </c>
      <c r="S13" s="7">
        <v>27.021813802961798</v>
      </c>
      <c r="T13" s="7">
        <v>23.851610299440399</v>
      </c>
      <c r="U13" s="7">
        <v>11.900133097997101</v>
      </c>
      <c r="V13" s="7">
        <v>46.658992319128501</v>
      </c>
      <c r="W13" s="7">
        <v>18.867992790968501</v>
      </c>
    </row>
    <row r="14" spans="1:23" ht="14.45" customHeight="1" x14ac:dyDescent="0.2">
      <c r="A14" s="4" t="s">
        <v>366</v>
      </c>
      <c r="B14" s="4" t="s">
        <v>367</v>
      </c>
      <c r="C14" s="6"/>
      <c r="D14" s="6">
        <v>353279</v>
      </c>
      <c r="E14" s="6">
        <v>385782</v>
      </c>
      <c r="F14" s="7"/>
      <c r="G14" s="7">
        <v>145725444.27000001</v>
      </c>
      <c r="H14" s="7">
        <v>163236399.80000001</v>
      </c>
      <c r="I14" s="7"/>
      <c r="J14" s="7">
        <v>412.493933321822</v>
      </c>
      <c r="K14" s="7">
        <v>423.131197930437</v>
      </c>
      <c r="L14" s="6"/>
      <c r="M14" s="6">
        <v>32503</v>
      </c>
      <c r="N14" s="7"/>
      <c r="O14" s="7">
        <v>9.2003770391107302</v>
      </c>
      <c r="P14" s="7"/>
      <c r="Q14" s="7">
        <v>17510955.530000001</v>
      </c>
      <c r="R14" s="7"/>
      <c r="S14" s="7">
        <v>12.0164022266116</v>
      </c>
      <c r="T14" s="7"/>
      <c r="U14" s="7">
        <v>10.6372646086153</v>
      </c>
      <c r="V14" s="7"/>
      <c r="W14" s="7">
        <v>2.5787687404159301</v>
      </c>
    </row>
    <row r="15" spans="1:23" ht="14.45" customHeight="1" x14ac:dyDescent="0.2">
      <c r="A15" s="4" t="s">
        <v>335</v>
      </c>
      <c r="B15" s="4" t="s">
        <v>336</v>
      </c>
      <c r="C15" s="6">
        <v>71679471</v>
      </c>
      <c r="D15" s="6">
        <v>81761235</v>
      </c>
      <c r="E15" s="6">
        <v>84487597</v>
      </c>
      <c r="F15" s="7">
        <v>155087150.28999999</v>
      </c>
      <c r="G15" s="7">
        <v>283429415.44999999</v>
      </c>
      <c r="H15" s="7">
        <v>300482260.56</v>
      </c>
      <c r="I15" s="7">
        <v>2.16362018478066</v>
      </c>
      <c r="J15" s="7">
        <v>3.4665500765735699</v>
      </c>
      <c r="K15" s="7">
        <v>3.5565251140945602</v>
      </c>
      <c r="L15" s="6">
        <v>12808126</v>
      </c>
      <c r="M15" s="6">
        <v>2726362</v>
      </c>
      <c r="N15" s="7">
        <v>17.868611223428299</v>
      </c>
      <c r="O15" s="7">
        <v>3.3345411184163298</v>
      </c>
      <c r="P15" s="7">
        <v>145395110.27000001</v>
      </c>
      <c r="Q15" s="7">
        <v>17052845.109999999</v>
      </c>
      <c r="R15" s="7">
        <v>93.750584750653601</v>
      </c>
      <c r="S15" s="7">
        <v>6.0166109021977396</v>
      </c>
      <c r="T15" s="7">
        <v>1.3929049293139</v>
      </c>
      <c r="U15" s="7">
        <v>8.9975037520983597E-2</v>
      </c>
      <c r="V15" s="7">
        <v>64.378440315535499</v>
      </c>
      <c r="W15" s="7">
        <v>2.5955210665791699</v>
      </c>
    </row>
    <row r="16" spans="1:23" ht="14.45" customHeight="1" x14ac:dyDescent="0.2">
      <c r="A16" s="4" t="s">
        <v>368</v>
      </c>
      <c r="B16" s="4" t="s">
        <v>369</v>
      </c>
      <c r="C16" s="6">
        <v>2341848</v>
      </c>
      <c r="D16" s="6">
        <v>4206769</v>
      </c>
      <c r="E16" s="6">
        <v>4807219</v>
      </c>
      <c r="F16" s="7">
        <v>27750649.350000001</v>
      </c>
      <c r="G16" s="7">
        <v>56842807.509999998</v>
      </c>
      <c r="H16" s="7">
        <v>68369198.799999997</v>
      </c>
      <c r="I16" s="7">
        <v>11.849893481558199</v>
      </c>
      <c r="J16" s="7">
        <v>13.512224586137201</v>
      </c>
      <c r="K16" s="7">
        <v>14.222193496905399</v>
      </c>
      <c r="L16" s="6">
        <v>2465371</v>
      </c>
      <c r="M16" s="6">
        <v>600450</v>
      </c>
      <c r="N16" s="7">
        <v>105.27459510608701</v>
      </c>
      <c r="O16" s="7">
        <v>14.2734245688318</v>
      </c>
      <c r="P16" s="7">
        <v>40618549.450000003</v>
      </c>
      <c r="Q16" s="7">
        <v>11526391.289999999</v>
      </c>
      <c r="R16" s="7">
        <v>146.36972611958001</v>
      </c>
      <c r="S16" s="7">
        <v>20.277660085618098</v>
      </c>
      <c r="T16" s="7">
        <v>2.3723000153472298</v>
      </c>
      <c r="U16" s="7">
        <v>0.70996891076813595</v>
      </c>
      <c r="V16" s="7">
        <v>20.0195893662606</v>
      </c>
      <c r="W16" s="7">
        <v>5.2542710953496403</v>
      </c>
    </row>
    <row r="17" spans="1:23" ht="14.45" customHeight="1" x14ac:dyDescent="0.2">
      <c r="A17" s="4" t="s">
        <v>370</v>
      </c>
      <c r="B17" s="4" t="s">
        <v>371</v>
      </c>
      <c r="C17" s="6">
        <v>164789</v>
      </c>
      <c r="D17" s="6">
        <v>121635</v>
      </c>
      <c r="E17" s="6">
        <v>183427</v>
      </c>
      <c r="F17" s="7">
        <v>535367.12</v>
      </c>
      <c r="G17" s="7">
        <v>3918070.87</v>
      </c>
      <c r="H17" s="7">
        <v>14835857.02</v>
      </c>
      <c r="I17" s="7">
        <v>3.2488037429682799</v>
      </c>
      <c r="J17" s="7">
        <v>32.211706087885901</v>
      </c>
      <c r="K17" s="7">
        <v>80.8815333620459</v>
      </c>
      <c r="L17" s="6">
        <v>18638</v>
      </c>
      <c r="M17" s="6">
        <v>61792</v>
      </c>
      <c r="N17" s="7">
        <v>11.3102209492138</v>
      </c>
      <c r="O17" s="7">
        <v>50.801167427138601</v>
      </c>
      <c r="P17" s="7">
        <v>14300489.9</v>
      </c>
      <c r="Q17" s="7">
        <v>10917786.15</v>
      </c>
      <c r="R17" s="7">
        <v>2671.1558042638098</v>
      </c>
      <c r="S17" s="7">
        <v>278.652084463189</v>
      </c>
      <c r="T17" s="7">
        <v>77.632729619077693</v>
      </c>
      <c r="U17" s="7">
        <v>48.669827274159999</v>
      </c>
      <c r="V17" s="7">
        <v>2389.5789269236798</v>
      </c>
      <c r="W17" s="7">
        <v>151.09360287024299</v>
      </c>
    </row>
    <row r="18" spans="1:23" ht="14.45" customHeight="1" x14ac:dyDescent="0.2">
      <c r="A18" s="4" t="s">
        <v>351</v>
      </c>
      <c r="B18" s="4" t="s">
        <v>352</v>
      </c>
      <c r="C18" s="6">
        <v>1160990</v>
      </c>
      <c r="D18" s="6">
        <v>1502955</v>
      </c>
      <c r="E18" s="6">
        <v>1572539</v>
      </c>
      <c r="F18" s="7">
        <v>127497430.38</v>
      </c>
      <c r="G18" s="7">
        <v>203007806.06</v>
      </c>
      <c r="H18" s="7">
        <v>213918317.36000001</v>
      </c>
      <c r="I18" s="7">
        <v>109.81785405559</v>
      </c>
      <c r="J18" s="7">
        <v>135.07244465735801</v>
      </c>
      <c r="K18" s="7">
        <v>136.03371195245401</v>
      </c>
      <c r="L18" s="6">
        <v>411549</v>
      </c>
      <c r="M18" s="6">
        <v>69584</v>
      </c>
      <c r="N18" s="7">
        <v>35.448108941506803</v>
      </c>
      <c r="O18" s="7">
        <v>4.6298126025063997</v>
      </c>
      <c r="P18" s="7">
        <v>86420886.980000004</v>
      </c>
      <c r="Q18" s="7">
        <v>10910511.300000001</v>
      </c>
      <c r="R18" s="7">
        <v>67.782453907052599</v>
      </c>
      <c r="S18" s="7">
        <v>5.3744294427650496</v>
      </c>
      <c r="T18" s="7">
        <v>26.215857896863501</v>
      </c>
      <c r="U18" s="7">
        <v>0.96126729509563802</v>
      </c>
      <c r="V18" s="7">
        <v>23.872127280499299</v>
      </c>
      <c r="W18" s="7">
        <v>0.71166794791795496</v>
      </c>
    </row>
    <row r="19" spans="1:23" ht="14.45" customHeight="1" x14ac:dyDescent="0.2">
      <c r="A19" s="4" t="s">
        <v>372</v>
      </c>
      <c r="B19" s="4" t="s">
        <v>373</v>
      </c>
      <c r="C19" s="6">
        <v>29964691</v>
      </c>
      <c r="D19" s="6">
        <v>35266553</v>
      </c>
      <c r="E19" s="6">
        <v>36512075</v>
      </c>
      <c r="F19" s="7">
        <v>141172135.46000001</v>
      </c>
      <c r="G19" s="7">
        <v>143412756.41</v>
      </c>
      <c r="H19" s="7">
        <v>154256742.5</v>
      </c>
      <c r="I19" s="7">
        <v>4.7112828715637303</v>
      </c>
      <c r="J19" s="7">
        <v>4.0665373905411197</v>
      </c>
      <c r="K19" s="7">
        <v>4.2248144620649501</v>
      </c>
      <c r="L19" s="6">
        <v>6547384</v>
      </c>
      <c r="M19" s="6">
        <v>1245522</v>
      </c>
      <c r="N19" s="7">
        <v>21.8503304439215</v>
      </c>
      <c r="O19" s="7">
        <v>3.5317372809301801</v>
      </c>
      <c r="P19" s="7">
        <v>13084607.039999999</v>
      </c>
      <c r="Q19" s="7">
        <v>10843986.09</v>
      </c>
      <c r="R19" s="7">
        <v>9.2685479307688201</v>
      </c>
      <c r="S19" s="7">
        <v>7.56138181947939</v>
      </c>
      <c r="T19" s="7">
        <v>-0.486468409498788</v>
      </c>
      <c r="U19" s="7">
        <v>0.15827707152383</v>
      </c>
      <c r="V19" s="7">
        <v>-10.325603933378799</v>
      </c>
      <c r="W19" s="7">
        <v>3.8921828652550099</v>
      </c>
    </row>
    <row r="20" spans="1:23" ht="14.45" customHeight="1" x14ac:dyDescent="0.2">
      <c r="A20" s="4" t="s">
        <v>359</v>
      </c>
      <c r="B20" s="4" t="s">
        <v>360</v>
      </c>
      <c r="C20" s="6">
        <v>18649429</v>
      </c>
      <c r="D20" s="6">
        <v>24420282</v>
      </c>
      <c r="E20" s="6">
        <v>25455473</v>
      </c>
      <c r="F20" s="7">
        <v>243868815.88999999</v>
      </c>
      <c r="G20" s="7">
        <v>160429733.38</v>
      </c>
      <c r="H20" s="7">
        <v>170815832.09</v>
      </c>
      <c r="I20" s="7">
        <v>13.0764762765659</v>
      </c>
      <c r="J20" s="7">
        <v>6.5695282871835801</v>
      </c>
      <c r="K20" s="7">
        <v>6.7103774536029999</v>
      </c>
      <c r="L20" s="6">
        <v>6806044</v>
      </c>
      <c r="M20" s="6">
        <v>1035191</v>
      </c>
      <c r="N20" s="7">
        <v>36.494650854993999</v>
      </c>
      <c r="O20" s="7">
        <v>4.2390624317933803</v>
      </c>
      <c r="P20" s="7">
        <v>-73052983.799999997</v>
      </c>
      <c r="Q20" s="7">
        <v>10386098.710000001</v>
      </c>
      <c r="R20" s="7">
        <v>-29.955852917640499</v>
      </c>
      <c r="S20" s="7">
        <v>6.4739238114914102</v>
      </c>
      <c r="T20" s="7">
        <v>-6.3660988229628899</v>
      </c>
      <c r="U20" s="7">
        <v>0.14084916641942399</v>
      </c>
      <c r="V20" s="7">
        <v>-48.683595552201297</v>
      </c>
      <c r="W20" s="7">
        <v>2.1439768619948798</v>
      </c>
    </row>
    <row r="21" spans="1:23" ht="14.45" customHeight="1" x14ac:dyDescent="0.2">
      <c r="A21" s="4" t="s">
        <v>374</v>
      </c>
      <c r="B21" s="4" t="s">
        <v>375</v>
      </c>
      <c r="C21" s="6">
        <v>14730604</v>
      </c>
      <c r="D21" s="6">
        <v>16328246</v>
      </c>
      <c r="E21" s="6">
        <v>16900477</v>
      </c>
      <c r="F21" s="7">
        <v>61933968.729999997</v>
      </c>
      <c r="G21" s="7">
        <v>113910907.13</v>
      </c>
      <c r="H21" s="7">
        <v>123946775.45999999</v>
      </c>
      <c r="I21" s="7">
        <v>4.2044419040794203</v>
      </c>
      <c r="J21" s="7">
        <v>6.9763100782533503</v>
      </c>
      <c r="K21" s="7">
        <v>7.3339217265879499</v>
      </c>
      <c r="L21" s="6">
        <v>2169873</v>
      </c>
      <c r="M21" s="6">
        <v>572231</v>
      </c>
      <c r="N21" s="7">
        <v>14.7303735814227</v>
      </c>
      <c r="O21" s="7">
        <v>3.5045466610436899</v>
      </c>
      <c r="P21" s="7">
        <v>62012806.729999997</v>
      </c>
      <c r="Q21" s="7">
        <v>10035868.33</v>
      </c>
      <c r="R21" s="7">
        <v>100.127293634845</v>
      </c>
      <c r="S21" s="7">
        <v>8.8102786492136698</v>
      </c>
      <c r="T21" s="7">
        <v>3.1294798225085301</v>
      </c>
      <c r="U21" s="7">
        <v>0.35761164833460102</v>
      </c>
      <c r="V21" s="7">
        <v>74.432704599202594</v>
      </c>
      <c r="W21" s="7">
        <v>5.1260859153802896</v>
      </c>
    </row>
    <row r="22" spans="1:23" ht="14.45" customHeight="1" x14ac:dyDescent="0.2">
      <c r="A22" s="4" t="s">
        <v>376</v>
      </c>
      <c r="B22" s="4" t="s">
        <v>377</v>
      </c>
      <c r="C22" s="6">
        <v>34325639</v>
      </c>
      <c r="D22" s="6">
        <v>30408045</v>
      </c>
      <c r="E22" s="6">
        <v>30821303</v>
      </c>
      <c r="F22" s="7">
        <v>52666225.359999999</v>
      </c>
      <c r="G22" s="7">
        <v>65344741.700000003</v>
      </c>
      <c r="H22" s="7">
        <v>75334816.650000006</v>
      </c>
      <c r="I22" s="7">
        <v>1.5343115785841599</v>
      </c>
      <c r="J22" s="7">
        <v>2.1489293935206999</v>
      </c>
      <c r="K22" s="7">
        <v>2.44424502916051</v>
      </c>
      <c r="L22" s="6">
        <v>-3504336</v>
      </c>
      <c r="M22" s="6">
        <v>413258</v>
      </c>
      <c r="N22" s="7">
        <v>-10.209091810352</v>
      </c>
      <c r="O22" s="7">
        <v>1.3590416615076699</v>
      </c>
      <c r="P22" s="7">
        <v>22668591.289999999</v>
      </c>
      <c r="Q22" s="7">
        <v>9990074.9499999993</v>
      </c>
      <c r="R22" s="7">
        <v>43.041989690829098</v>
      </c>
      <c r="S22" s="7">
        <v>15.288261442465799</v>
      </c>
      <c r="T22" s="7">
        <v>0.909933450576353</v>
      </c>
      <c r="U22" s="7">
        <v>0.295315635639818</v>
      </c>
      <c r="V22" s="7">
        <v>59.305649730938399</v>
      </c>
      <c r="W22" s="7">
        <v>13.742454104366301</v>
      </c>
    </row>
    <row r="23" spans="1:23" ht="14.45" customHeight="1" x14ac:dyDescent="0.2">
      <c r="A23" s="4" t="s">
        <v>378</v>
      </c>
      <c r="B23" s="4" t="s">
        <v>379</v>
      </c>
      <c r="C23" s="6">
        <v>102907</v>
      </c>
      <c r="D23" s="6">
        <v>220920</v>
      </c>
      <c r="E23" s="6">
        <v>255556</v>
      </c>
      <c r="F23" s="7">
        <v>16629417.26</v>
      </c>
      <c r="G23" s="7">
        <v>42955979.350000001</v>
      </c>
      <c r="H23" s="7">
        <v>51488470.740000002</v>
      </c>
      <c r="I23" s="7">
        <v>161.59656058382799</v>
      </c>
      <c r="J23" s="7">
        <v>194.44133328806799</v>
      </c>
      <c r="K23" s="7">
        <v>201.47627424126199</v>
      </c>
      <c r="L23" s="6">
        <v>152649</v>
      </c>
      <c r="M23" s="6">
        <v>34636</v>
      </c>
      <c r="N23" s="7">
        <v>148.33684783348099</v>
      </c>
      <c r="O23" s="7">
        <v>15.6780735107731</v>
      </c>
      <c r="P23" s="7">
        <v>34859053.479999997</v>
      </c>
      <c r="Q23" s="7">
        <v>8532491.3900000006</v>
      </c>
      <c r="R23" s="7">
        <v>209.62282042106901</v>
      </c>
      <c r="S23" s="7">
        <v>19.863338047721601</v>
      </c>
      <c r="T23" s="7">
        <v>39.879713657434102</v>
      </c>
      <c r="U23" s="7">
        <v>7.0349409531941101</v>
      </c>
      <c r="V23" s="7">
        <v>24.678565876249898</v>
      </c>
      <c r="W23" s="7">
        <v>3.6180275223538598</v>
      </c>
    </row>
    <row r="24" spans="1:23" ht="14.45" customHeight="1" x14ac:dyDescent="0.2">
      <c r="A24" s="4" t="s">
        <v>380</v>
      </c>
      <c r="B24" s="4" t="s">
        <v>381</v>
      </c>
      <c r="C24" s="6">
        <v>23786547</v>
      </c>
      <c r="D24" s="6">
        <v>23149446</v>
      </c>
      <c r="E24" s="6">
        <v>23441593</v>
      </c>
      <c r="F24" s="7">
        <v>137837353.43000001</v>
      </c>
      <c r="G24" s="7">
        <v>85039067.859999999</v>
      </c>
      <c r="H24" s="7">
        <v>92218960</v>
      </c>
      <c r="I24" s="7">
        <v>5.7947609390299499</v>
      </c>
      <c r="J24" s="7">
        <v>3.67348176971492</v>
      </c>
      <c r="K24" s="7">
        <v>3.9339886158760602</v>
      </c>
      <c r="L24" s="6">
        <v>-344954</v>
      </c>
      <c r="M24" s="6">
        <v>292147</v>
      </c>
      <c r="N24" s="7">
        <v>-1.4502062867721</v>
      </c>
      <c r="O24" s="7">
        <v>1.2620042829534699</v>
      </c>
      <c r="P24" s="7">
        <v>-45618393.43</v>
      </c>
      <c r="Q24" s="7">
        <v>7179892.1399999997</v>
      </c>
      <c r="R24" s="7">
        <v>-33.095813503969403</v>
      </c>
      <c r="S24" s="7">
        <v>8.4430513182720599</v>
      </c>
      <c r="T24" s="7">
        <v>-1.86077232315389</v>
      </c>
      <c r="U24" s="7">
        <v>0.260506846161142</v>
      </c>
      <c r="V24" s="7">
        <v>-32.111287121801098</v>
      </c>
      <c r="W24" s="7">
        <v>7.0915513535094696</v>
      </c>
    </row>
    <row r="25" spans="1:23" x14ac:dyDescent="0.2">
      <c r="A25" s="4"/>
      <c r="B25" s="4"/>
      <c r="C25" s="6"/>
      <c r="D25" s="6"/>
      <c r="E25" s="6"/>
      <c r="F25" s="7"/>
      <c r="G25" s="7"/>
      <c r="H25" s="7"/>
      <c r="I25" s="7"/>
      <c r="J25" s="7"/>
      <c r="K25" s="7"/>
      <c r="L25" s="6"/>
      <c r="M25" s="6"/>
      <c r="N25" s="7"/>
      <c r="O25" s="7"/>
      <c r="P25" s="7"/>
      <c r="Q25" s="7"/>
      <c r="R25" s="7"/>
      <c r="S25" s="7"/>
      <c r="T25" s="7"/>
      <c r="U25" s="7"/>
      <c r="V25" s="7"/>
      <c r="W25" s="7"/>
    </row>
    <row r="26" spans="1:23" x14ac:dyDescent="0.2">
      <c r="A26" s="4"/>
      <c r="B26" s="4"/>
      <c r="C26" s="6"/>
      <c r="D26" s="6"/>
      <c r="E26" s="6"/>
      <c r="F26" s="7"/>
      <c r="G26" s="7"/>
      <c r="H26" s="7"/>
      <c r="I26" s="7"/>
      <c r="J26" s="7"/>
      <c r="K26" s="7"/>
      <c r="L26" s="6"/>
      <c r="M26" s="6"/>
      <c r="N26" s="7"/>
      <c r="O26" s="7"/>
      <c r="P26" s="7"/>
      <c r="Q26" s="7"/>
      <c r="R26" s="7"/>
      <c r="S26" s="7"/>
      <c r="T26" s="7"/>
      <c r="U26" s="7"/>
      <c r="V26" s="7"/>
      <c r="W26" s="7"/>
    </row>
    <row r="27" spans="1:23" x14ac:dyDescent="0.2">
      <c r="A27" s="4"/>
      <c r="B27" s="4"/>
      <c r="C27" s="6"/>
      <c r="D27" s="6"/>
      <c r="E27" s="6"/>
      <c r="F27" s="7"/>
      <c r="G27" s="7"/>
      <c r="H27" s="7"/>
      <c r="I27" s="7"/>
      <c r="J27" s="7"/>
      <c r="K27" s="7"/>
      <c r="L27" s="6"/>
      <c r="M27" s="6"/>
      <c r="N27" s="7"/>
      <c r="O27" s="7"/>
      <c r="P27" s="7"/>
      <c r="Q27" s="7"/>
      <c r="R27" s="7"/>
      <c r="S27" s="7"/>
      <c r="T27" s="7"/>
      <c r="U27" s="7"/>
      <c r="V27" s="7"/>
      <c r="W27" s="7"/>
    </row>
    <row r="28" spans="1:23" x14ac:dyDescent="0.2">
      <c r="A28" s="4"/>
      <c r="B28" s="4"/>
      <c r="C28" s="6"/>
      <c r="D28" s="6"/>
      <c r="E28" s="6"/>
      <c r="F28" s="7"/>
      <c r="G28" s="7"/>
      <c r="H28" s="7"/>
      <c r="I28" s="7"/>
      <c r="J28" s="7"/>
      <c r="K28" s="7"/>
      <c r="L28" s="6"/>
      <c r="M28" s="6"/>
      <c r="N28" s="7"/>
      <c r="O28" s="7"/>
      <c r="P28" s="7"/>
      <c r="Q28" s="7"/>
      <c r="R28" s="7"/>
      <c r="S28" s="7"/>
      <c r="T28" s="7"/>
      <c r="U28" s="7"/>
      <c r="V28" s="7"/>
      <c r="W28" s="7"/>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6"/>
  <sheetViews>
    <sheetView showGridLines="0" workbookViewId="0"/>
  </sheetViews>
  <sheetFormatPr defaultColWidth="11.42578125" defaultRowHeight="12.75" x14ac:dyDescent="0.2"/>
  <cols>
    <col min="1" max="1" width="19.7109375" customWidth="1"/>
    <col min="2" max="2" width="64.7109375" customWidth="1"/>
    <col min="3" max="5" width="21.7109375" customWidth="1"/>
    <col min="6" max="8" width="26.7109375" customWidth="1"/>
    <col min="9" max="11" width="29.7109375" customWidth="1"/>
    <col min="12" max="13" width="38.7109375" customWidth="1"/>
    <col min="14" max="15" width="42.7109375" customWidth="1"/>
    <col min="16" max="17" width="44.7109375" customWidth="1"/>
    <col min="18" max="19" width="42.7109375" customWidth="1"/>
    <col min="20" max="21" width="53.7109375" customWidth="1"/>
    <col min="22" max="23" width="51.7109375" customWidth="1"/>
  </cols>
  <sheetData>
    <row r="1" spans="1:23" ht="14.45" customHeight="1" x14ac:dyDescent="0.2">
      <c r="A1" s="1" t="s">
        <v>382</v>
      </c>
    </row>
    <row r="2" spans="1:23" ht="29.1" customHeight="1" x14ac:dyDescent="0.2">
      <c r="A2" s="1" t="s">
        <v>120</v>
      </c>
    </row>
    <row r="3" spans="1:23" ht="29.1" customHeight="1" x14ac:dyDescent="0.2">
      <c r="A3" s="3" t="s">
        <v>15</v>
      </c>
      <c r="B3" s="3" t="s">
        <v>17</v>
      </c>
      <c r="C3" s="5" t="s">
        <v>191</v>
      </c>
      <c r="D3" s="5" t="s">
        <v>192</v>
      </c>
      <c r="E3" s="5" t="s">
        <v>193</v>
      </c>
      <c r="F3" s="5" t="s">
        <v>304</v>
      </c>
      <c r="G3" s="5" t="s">
        <v>141</v>
      </c>
      <c r="H3" s="5" t="s">
        <v>142</v>
      </c>
      <c r="I3" s="5" t="s">
        <v>305</v>
      </c>
      <c r="J3" s="5" t="s">
        <v>306</v>
      </c>
      <c r="K3" s="5" t="s">
        <v>307</v>
      </c>
      <c r="L3" s="5" t="s">
        <v>194</v>
      </c>
      <c r="M3" s="5" t="s">
        <v>195</v>
      </c>
      <c r="N3" s="5" t="s">
        <v>196</v>
      </c>
      <c r="O3" s="5" t="s">
        <v>197</v>
      </c>
      <c r="P3" s="5" t="s">
        <v>146</v>
      </c>
      <c r="Q3" s="5" t="s">
        <v>147</v>
      </c>
      <c r="R3" s="5" t="s">
        <v>148</v>
      </c>
      <c r="S3" s="5" t="s">
        <v>149</v>
      </c>
      <c r="T3" s="5" t="s">
        <v>308</v>
      </c>
      <c r="U3" s="5" t="s">
        <v>309</v>
      </c>
      <c r="V3" s="5" t="s">
        <v>310</v>
      </c>
      <c r="W3" s="5" t="s">
        <v>311</v>
      </c>
    </row>
    <row r="4" spans="1:23" ht="14.45" customHeight="1" x14ac:dyDescent="0.2">
      <c r="A4" s="4" t="s">
        <v>339</v>
      </c>
      <c r="B4" s="4" t="s">
        <v>340</v>
      </c>
      <c r="C4" s="6">
        <v>16269719</v>
      </c>
      <c r="D4" s="6">
        <v>22304660</v>
      </c>
      <c r="E4" s="6">
        <v>23158985</v>
      </c>
      <c r="F4" s="7">
        <v>323165462.95999998</v>
      </c>
      <c r="G4" s="7">
        <v>460995494.75</v>
      </c>
      <c r="H4" s="7">
        <v>278759885.13</v>
      </c>
      <c r="I4" s="7">
        <v>19.863002118229598</v>
      </c>
      <c r="J4" s="7">
        <v>20.6681247214708</v>
      </c>
      <c r="K4" s="7">
        <v>12.036791989372601</v>
      </c>
      <c r="L4" s="6">
        <v>6889266</v>
      </c>
      <c r="M4" s="6">
        <v>854325</v>
      </c>
      <c r="N4" s="7">
        <v>42.344099489364297</v>
      </c>
      <c r="O4" s="7">
        <v>3.8302534089289</v>
      </c>
      <c r="P4" s="7">
        <v>-44405577.829999998</v>
      </c>
      <c r="Q4" s="7">
        <v>-182235609.62</v>
      </c>
      <c r="R4" s="7">
        <v>-13.740817915154601</v>
      </c>
      <c r="S4" s="7">
        <v>-39.530887328698803</v>
      </c>
      <c r="T4" s="7">
        <v>-7.8262101288569896</v>
      </c>
      <c r="U4" s="7">
        <v>-8.6313327320981692</v>
      </c>
      <c r="V4" s="7">
        <v>-39.4009429303457</v>
      </c>
      <c r="W4" s="7">
        <v>-41.761566897898803</v>
      </c>
    </row>
    <row r="5" spans="1:23" ht="14.45" customHeight="1" x14ac:dyDescent="0.2">
      <c r="A5" s="4" t="s">
        <v>349</v>
      </c>
      <c r="B5" s="4" t="s">
        <v>350</v>
      </c>
      <c r="C5" s="6">
        <v>63756972</v>
      </c>
      <c r="D5" s="6">
        <v>81264915</v>
      </c>
      <c r="E5" s="6">
        <v>83346268</v>
      </c>
      <c r="F5" s="7">
        <v>117322871.91</v>
      </c>
      <c r="G5" s="7">
        <v>269728575.77999997</v>
      </c>
      <c r="H5" s="7">
        <v>221701389.02000001</v>
      </c>
      <c r="I5" s="7">
        <v>1.84015752677213</v>
      </c>
      <c r="J5" s="7">
        <v>3.31912702769701</v>
      </c>
      <c r="K5" s="7">
        <v>2.6600037930912501</v>
      </c>
      <c r="L5" s="6">
        <v>19589296</v>
      </c>
      <c r="M5" s="6">
        <v>2081353</v>
      </c>
      <c r="N5" s="7">
        <v>30.724947226163799</v>
      </c>
      <c r="O5" s="7">
        <v>2.5611950741596199</v>
      </c>
      <c r="P5" s="7">
        <v>104378517.11</v>
      </c>
      <c r="Q5" s="7">
        <v>-48027186.759999998</v>
      </c>
      <c r="R5" s="7">
        <v>88.966895721808001</v>
      </c>
      <c r="S5" s="7">
        <v>-17.8057466181012</v>
      </c>
      <c r="T5" s="7">
        <v>0.81984626631912105</v>
      </c>
      <c r="U5" s="7">
        <v>-0.65912323460575595</v>
      </c>
      <c r="V5" s="7">
        <v>44.553048007647199</v>
      </c>
      <c r="W5" s="7">
        <v>-19.858331094459299</v>
      </c>
    </row>
    <row r="6" spans="1:23" ht="14.45" customHeight="1" x14ac:dyDescent="0.2">
      <c r="A6" s="4" t="s">
        <v>333</v>
      </c>
      <c r="B6" s="4" t="s">
        <v>334</v>
      </c>
      <c r="C6" s="6">
        <v>25477467</v>
      </c>
      <c r="D6" s="6">
        <v>33263814</v>
      </c>
      <c r="E6" s="6">
        <v>34077705</v>
      </c>
      <c r="F6" s="7">
        <v>564487835.53999996</v>
      </c>
      <c r="G6" s="7">
        <v>337447075.44</v>
      </c>
      <c r="H6" s="7">
        <v>301486050.63</v>
      </c>
      <c r="I6" s="7">
        <v>22.156356263360099</v>
      </c>
      <c r="J6" s="7">
        <v>10.144569574613399</v>
      </c>
      <c r="K6" s="7">
        <v>8.8470174452769008</v>
      </c>
      <c r="L6" s="6">
        <v>8600238</v>
      </c>
      <c r="M6" s="6">
        <v>813891</v>
      </c>
      <c r="N6" s="7">
        <v>33.756252142334198</v>
      </c>
      <c r="O6" s="7">
        <v>2.4467759469794998</v>
      </c>
      <c r="P6" s="7">
        <v>-263001784.91</v>
      </c>
      <c r="Q6" s="7">
        <v>-35961024.810000002</v>
      </c>
      <c r="R6" s="7">
        <v>-46.591222760080797</v>
      </c>
      <c r="S6" s="7">
        <v>-10.6567895908151</v>
      </c>
      <c r="T6" s="7">
        <v>-13.3093388180832</v>
      </c>
      <c r="U6" s="7">
        <v>-1.29755212933652</v>
      </c>
      <c r="V6" s="7">
        <v>-60.070070456904503</v>
      </c>
      <c r="W6" s="7">
        <v>-12.7906080173536</v>
      </c>
    </row>
    <row r="7" spans="1:23" ht="14.45" customHeight="1" x14ac:dyDescent="0.2">
      <c r="A7" s="4" t="s">
        <v>343</v>
      </c>
      <c r="B7" s="4" t="s">
        <v>344</v>
      </c>
      <c r="C7" s="6">
        <v>31442284</v>
      </c>
      <c r="D7" s="6">
        <v>25966887</v>
      </c>
      <c r="E7" s="6">
        <v>22128359</v>
      </c>
      <c r="F7" s="7">
        <v>332388453.33999997</v>
      </c>
      <c r="G7" s="7">
        <v>251673758.21000001</v>
      </c>
      <c r="H7" s="7">
        <v>225432472.77000001</v>
      </c>
      <c r="I7" s="7">
        <v>10.5713838517584</v>
      </c>
      <c r="J7" s="7">
        <v>9.6921035705974301</v>
      </c>
      <c r="K7" s="7">
        <v>10.1874916603622</v>
      </c>
      <c r="L7" s="6">
        <v>-9313925</v>
      </c>
      <c r="M7" s="6">
        <v>-3838528</v>
      </c>
      <c r="N7" s="7">
        <v>-29.622291434044701</v>
      </c>
      <c r="O7" s="7">
        <v>-14.7823957488628</v>
      </c>
      <c r="P7" s="7">
        <v>-106955980.56999999</v>
      </c>
      <c r="Q7" s="7">
        <v>-26241285.440000001</v>
      </c>
      <c r="R7" s="7">
        <v>-32.178007236790101</v>
      </c>
      <c r="S7" s="7">
        <v>-10.4267070300209</v>
      </c>
      <c r="T7" s="7">
        <v>-0.38389219139618902</v>
      </c>
      <c r="U7" s="7">
        <v>0.49538808976473298</v>
      </c>
      <c r="V7" s="7">
        <v>-3.6314279831238498</v>
      </c>
      <c r="W7" s="7">
        <v>5.1112546018139202</v>
      </c>
    </row>
    <row r="8" spans="1:23" ht="14.45" customHeight="1" x14ac:dyDescent="0.2">
      <c r="A8" s="4" t="s">
        <v>347</v>
      </c>
      <c r="B8" s="4" t="s">
        <v>348</v>
      </c>
      <c r="C8" s="6">
        <v>71486067</v>
      </c>
      <c r="D8" s="6">
        <v>99632789</v>
      </c>
      <c r="E8" s="6">
        <v>106582000</v>
      </c>
      <c r="F8" s="7">
        <v>217875166.41</v>
      </c>
      <c r="G8" s="7">
        <v>241301190.91999999</v>
      </c>
      <c r="H8" s="7">
        <v>224141800.56999999</v>
      </c>
      <c r="I8" s="7">
        <v>3.0477990404759598</v>
      </c>
      <c r="J8" s="7">
        <v>2.4219054122835</v>
      </c>
      <c r="K8" s="7">
        <v>2.1029986355106902</v>
      </c>
      <c r="L8" s="6">
        <v>35095933</v>
      </c>
      <c r="M8" s="6">
        <v>6949211</v>
      </c>
      <c r="N8" s="7">
        <v>49.094787939585501</v>
      </c>
      <c r="O8" s="7">
        <v>6.9748233184559298</v>
      </c>
      <c r="P8" s="7">
        <v>6266634.1600000001</v>
      </c>
      <c r="Q8" s="7">
        <v>-17159390.350000001</v>
      </c>
      <c r="R8" s="7">
        <v>2.8762498559415302</v>
      </c>
      <c r="S8" s="7">
        <v>-7.1111917370059503</v>
      </c>
      <c r="T8" s="7">
        <v>-0.94480040496527096</v>
      </c>
      <c r="U8" s="7">
        <v>-0.31890677677281398</v>
      </c>
      <c r="V8" s="7">
        <v>-30.9994324566008</v>
      </c>
      <c r="W8" s="7">
        <v>-13.167598336226201</v>
      </c>
    </row>
    <row r="9" spans="1:23" ht="14.45" customHeight="1" x14ac:dyDescent="0.2">
      <c r="A9" s="4" t="s">
        <v>383</v>
      </c>
      <c r="B9" s="4" t="s">
        <v>384</v>
      </c>
      <c r="C9" s="6">
        <v>2464305</v>
      </c>
      <c r="D9" s="6">
        <v>2645961</v>
      </c>
      <c r="E9" s="6">
        <v>2645306</v>
      </c>
      <c r="F9" s="7">
        <v>109570103.64</v>
      </c>
      <c r="G9" s="7">
        <v>148266013.37</v>
      </c>
      <c r="H9" s="7">
        <v>133638750.59</v>
      </c>
      <c r="I9" s="7">
        <v>44.462882492223997</v>
      </c>
      <c r="J9" s="7">
        <v>56.034844568759702</v>
      </c>
      <c r="K9" s="7">
        <v>50.519202916411203</v>
      </c>
      <c r="L9" s="6">
        <v>181001</v>
      </c>
      <c r="M9" s="6">
        <v>-655</v>
      </c>
      <c r="N9" s="7">
        <v>7.3449106340327202</v>
      </c>
      <c r="O9" s="7">
        <v>-2.47547110482732E-2</v>
      </c>
      <c r="P9" s="7">
        <v>24068646.949999999</v>
      </c>
      <c r="Q9" s="7">
        <v>-14627262.779999999</v>
      </c>
      <c r="R9" s="7">
        <v>21.966436236182801</v>
      </c>
      <c r="S9" s="7">
        <v>-9.8655534383982193</v>
      </c>
      <c r="T9" s="7">
        <v>6.0563204241872102</v>
      </c>
      <c r="U9" s="7">
        <v>-5.5156416523485303</v>
      </c>
      <c r="V9" s="7">
        <v>13.6210701707124</v>
      </c>
      <c r="W9" s="7">
        <v>-9.8432353918289994</v>
      </c>
    </row>
    <row r="10" spans="1:23" ht="14.45" customHeight="1" x14ac:dyDescent="0.2">
      <c r="A10" s="4" t="s">
        <v>385</v>
      </c>
      <c r="B10" s="4" t="s">
        <v>386</v>
      </c>
      <c r="C10" s="6">
        <v>11552007</v>
      </c>
      <c r="D10" s="6">
        <v>13894495</v>
      </c>
      <c r="E10" s="6">
        <v>14117643</v>
      </c>
      <c r="F10" s="7">
        <v>88487277</v>
      </c>
      <c r="G10" s="7">
        <v>177738182.97</v>
      </c>
      <c r="H10" s="7">
        <v>163471119.19</v>
      </c>
      <c r="I10" s="7">
        <v>7.6599050710408996</v>
      </c>
      <c r="J10" s="7">
        <v>12.791985816684999</v>
      </c>
      <c r="K10" s="7">
        <v>11.5792076049805</v>
      </c>
      <c r="L10" s="6">
        <v>2565636</v>
      </c>
      <c r="M10" s="6">
        <v>223148</v>
      </c>
      <c r="N10" s="7">
        <v>22.209439450651299</v>
      </c>
      <c r="O10" s="7">
        <v>1.6060173471579899</v>
      </c>
      <c r="P10" s="7">
        <v>74983842.189999998</v>
      </c>
      <c r="Q10" s="7">
        <v>-14267063.779999999</v>
      </c>
      <c r="R10" s="7">
        <v>84.739687706742302</v>
      </c>
      <c r="S10" s="7">
        <v>-8.0270111585466708</v>
      </c>
      <c r="T10" s="7">
        <v>3.9193025339396201</v>
      </c>
      <c r="U10" s="7">
        <v>-1.2127782117044299</v>
      </c>
      <c r="V10" s="7">
        <v>51.166463521290403</v>
      </c>
      <c r="W10" s="7">
        <v>-9.4807657629089306</v>
      </c>
    </row>
    <row r="11" spans="1:23" ht="14.45" customHeight="1" x14ac:dyDescent="0.2">
      <c r="A11" s="4" t="s">
        <v>355</v>
      </c>
      <c r="B11" s="4" t="s">
        <v>356</v>
      </c>
      <c r="C11" s="6">
        <v>38194121</v>
      </c>
      <c r="D11" s="6">
        <v>36950890</v>
      </c>
      <c r="E11" s="6">
        <v>35272551</v>
      </c>
      <c r="F11" s="7">
        <v>190798061.69</v>
      </c>
      <c r="G11" s="7">
        <v>194981680.38</v>
      </c>
      <c r="H11" s="7">
        <v>182407366.88999999</v>
      </c>
      <c r="I11" s="7">
        <v>4.9954824641729596</v>
      </c>
      <c r="J11" s="7">
        <v>5.2767789999104204</v>
      </c>
      <c r="K11" s="7">
        <v>5.17136871926275</v>
      </c>
      <c r="L11" s="6">
        <v>-2921570</v>
      </c>
      <c r="M11" s="6">
        <v>-1678339</v>
      </c>
      <c r="N11" s="7">
        <v>-7.6492662313134501</v>
      </c>
      <c r="O11" s="7">
        <v>-4.5420800419150904</v>
      </c>
      <c r="P11" s="7">
        <v>-8390694.8000000101</v>
      </c>
      <c r="Q11" s="7">
        <v>-12574313.49</v>
      </c>
      <c r="R11" s="7">
        <v>-4.39768345950643</v>
      </c>
      <c r="S11" s="7">
        <v>-6.4489717523686902</v>
      </c>
      <c r="T11" s="7">
        <v>0.175886255089794</v>
      </c>
      <c r="U11" s="7">
        <v>-0.10541028064767199</v>
      </c>
      <c r="V11" s="7">
        <v>3.5209062658358001</v>
      </c>
      <c r="W11" s="7">
        <v>-1.99762545767904</v>
      </c>
    </row>
    <row r="12" spans="1:23" ht="14.45" customHeight="1" x14ac:dyDescent="0.2">
      <c r="A12" s="4" t="s">
        <v>361</v>
      </c>
      <c r="B12" s="4" t="s">
        <v>362</v>
      </c>
      <c r="C12" s="6">
        <v>49032327</v>
      </c>
      <c r="D12" s="6">
        <v>61509068</v>
      </c>
      <c r="E12" s="6">
        <v>63639516</v>
      </c>
      <c r="F12" s="7">
        <v>192017357.28</v>
      </c>
      <c r="G12" s="7">
        <v>174107713.77000001</v>
      </c>
      <c r="H12" s="7">
        <v>163503051.83000001</v>
      </c>
      <c r="I12" s="7">
        <v>3.9161379650613002</v>
      </c>
      <c r="J12" s="7">
        <v>2.8306023718323901</v>
      </c>
      <c r="K12" s="7">
        <v>2.5692064004697999</v>
      </c>
      <c r="L12" s="6">
        <v>14607189</v>
      </c>
      <c r="M12" s="6">
        <v>2130448</v>
      </c>
      <c r="N12" s="7">
        <v>29.790935682085799</v>
      </c>
      <c r="O12" s="7">
        <v>3.4636323866913399</v>
      </c>
      <c r="P12" s="7">
        <v>-28514305.449999999</v>
      </c>
      <c r="Q12" s="7">
        <v>-10604661.939999999</v>
      </c>
      <c r="R12" s="7">
        <v>-14.849858290894201</v>
      </c>
      <c r="S12" s="7">
        <v>-6.0908627827994897</v>
      </c>
      <c r="T12" s="7">
        <v>-1.3469315645915001</v>
      </c>
      <c r="U12" s="7">
        <v>-0.26139597136259801</v>
      </c>
      <c r="V12" s="7">
        <v>-34.394384891657303</v>
      </c>
      <c r="W12" s="7">
        <v>-9.2346411478975305</v>
      </c>
    </row>
    <row r="13" spans="1:23" ht="14.45" customHeight="1" x14ac:dyDescent="0.2">
      <c r="A13" s="4" t="s">
        <v>387</v>
      </c>
      <c r="B13" s="4" t="s">
        <v>388</v>
      </c>
      <c r="C13" s="6">
        <v>31786109</v>
      </c>
      <c r="D13" s="6">
        <v>35444960</v>
      </c>
      <c r="E13" s="6">
        <v>35912929</v>
      </c>
      <c r="F13" s="7">
        <v>161193682.97</v>
      </c>
      <c r="G13" s="7">
        <v>66971506.909999996</v>
      </c>
      <c r="H13" s="7">
        <v>57970264.119999997</v>
      </c>
      <c r="I13" s="7">
        <v>5.0711989621000804</v>
      </c>
      <c r="J13" s="7">
        <v>1.88945076845904</v>
      </c>
      <c r="K13" s="7">
        <v>1.6141892553514601</v>
      </c>
      <c r="L13" s="6">
        <v>4126820</v>
      </c>
      <c r="M13" s="6">
        <v>467969</v>
      </c>
      <c r="N13" s="7">
        <v>12.983092708830799</v>
      </c>
      <c r="O13" s="7">
        <v>1.3202695108133899</v>
      </c>
      <c r="P13" s="7">
        <v>-103223418.84999999</v>
      </c>
      <c r="Q13" s="7">
        <v>-9001242.7899999991</v>
      </c>
      <c r="R13" s="7">
        <v>-64.036888386755905</v>
      </c>
      <c r="S13" s="7">
        <v>-13.4404065330296</v>
      </c>
      <c r="T13" s="7">
        <v>-3.4570097067486198</v>
      </c>
      <c r="U13" s="7">
        <v>-0.27526151310757802</v>
      </c>
      <c r="V13" s="7">
        <v>-68.169474962130096</v>
      </c>
      <c r="W13" s="7">
        <v>-14.5683347617504</v>
      </c>
    </row>
    <row r="14" spans="1:23" ht="14.45" customHeight="1" x14ac:dyDescent="0.2">
      <c r="A14" s="4" t="s">
        <v>389</v>
      </c>
      <c r="B14" s="4" t="s">
        <v>390</v>
      </c>
      <c r="C14" s="6">
        <v>8377315</v>
      </c>
      <c r="D14" s="6">
        <v>8844663</v>
      </c>
      <c r="E14" s="6">
        <v>8985280</v>
      </c>
      <c r="F14" s="7">
        <v>53267647.390000001</v>
      </c>
      <c r="G14" s="7">
        <v>86407098.980000004</v>
      </c>
      <c r="H14" s="7">
        <v>79189754.390000001</v>
      </c>
      <c r="I14" s="7">
        <v>6.3585584868182696</v>
      </c>
      <c r="J14" s="7">
        <v>9.7694054572797207</v>
      </c>
      <c r="K14" s="7">
        <v>8.8132762017432995</v>
      </c>
      <c r="L14" s="6">
        <v>607965</v>
      </c>
      <c r="M14" s="6">
        <v>140617</v>
      </c>
      <c r="N14" s="7">
        <v>7.25727754059624</v>
      </c>
      <c r="O14" s="7">
        <v>1.58985141661135</v>
      </c>
      <c r="P14" s="7">
        <v>25922107</v>
      </c>
      <c r="Q14" s="7">
        <v>-7217344.5899999999</v>
      </c>
      <c r="R14" s="7">
        <v>48.663885623126603</v>
      </c>
      <c r="S14" s="7">
        <v>-8.3527217962387006</v>
      </c>
      <c r="T14" s="7">
        <v>2.4547177149250299</v>
      </c>
      <c r="U14" s="7">
        <v>-0.95612925553642303</v>
      </c>
      <c r="V14" s="7">
        <v>38.604940412419303</v>
      </c>
      <c r="W14" s="7">
        <v>-9.7869748544826596</v>
      </c>
    </row>
    <row r="15" spans="1:23" ht="14.45" customHeight="1" x14ac:dyDescent="0.2">
      <c r="A15" s="4" t="s">
        <v>391</v>
      </c>
      <c r="B15" s="4" t="s">
        <v>392</v>
      </c>
      <c r="C15" s="6">
        <v>15775189</v>
      </c>
      <c r="D15" s="6">
        <v>13450763</v>
      </c>
      <c r="E15" s="6">
        <v>13579804</v>
      </c>
      <c r="F15" s="7">
        <v>69000143.609999999</v>
      </c>
      <c r="G15" s="7">
        <v>93947482.010000005</v>
      </c>
      <c r="H15" s="7">
        <v>87556550.209999993</v>
      </c>
      <c r="I15" s="7">
        <v>4.37396620794844</v>
      </c>
      <c r="J15" s="7">
        <v>6.9845466766457802</v>
      </c>
      <c r="K15" s="7">
        <v>6.44755625412561</v>
      </c>
      <c r="L15" s="6">
        <v>-2195385</v>
      </c>
      <c r="M15" s="6">
        <v>129041</v>
      </c>
      <c r="N15" s="7">
        <v>-13.916695387928501</v>
      </c>
      <c r="O15" s="7">
        <v>0.95935821633315499</v>
      </c>
      <c r="P15" s="7">
        <v>18556406.600000001</v>
      </c>
      <c r="Q15" s="7">
        <v>-6390931.8000000101</v>
      </c>
      <c r="R15" s="7">
        <v>26.893286925435699</v>
      </c>
      <c r="S15" s="7">
        <v>-6.8026642793042003</v>
      </c>
      <c r="T15" s="7">
        <v>2.0735900461771699</v>
      </c>
      <c r="U15" s="7">
        <v>-0.53699042252016704</v>
      </c>
      <c r="V15" s="7">
        <v>47.407546094183502</v>
      </c>
      <c r="W15" s="7">
        <v>-7.6882644984777802</v>
      </c>
    </row>
    <row r="16" spans="1:23" ht="14.45" customHeight="1" x14ac:dyDescent="0.2">
      <c r="A16" s="4" t="s">
        <v>393</v>
      </c>
      <c r="B16" s="4" t="s">
        <v>394</v>
      </c>
      <c r="C16" s="6">
        <v>4716793</v>
      </c>
      <c r="D16" s="6">
        <v>4974132</v>
      </c>
      <c r="E16" s="6">
        <v>5069695</v>
      </c>
      <c r="F16" s="7">
        <v>65157997.060000002</v>
      </c>
      <c r="G16" s="7">
        <v>67403729.120000005</v>
      </c>
      <c r="H16" s="7">
        <v>61106733.770000003</v>
      </c>
      <c r="I16" s="7">
        <v>13.8140463361441</v>
      </c>
      <c r="J16" s="7">
        <v>13.550852514569399</v>
      </c>
      <c r="K16" s="7">
        <v>12.0533353130711</v>
      </c>
      <c r="L16" s="6">
        <v>352902</v>
      </c>
      <c r="M16" s="6">
        <v>95563</v>
      </c>
      <c r="N16" s="7">
        <v>7.4818208049409796</v>
      </c>
      <c r="O16" s="7">
        <v>1.92119951782542</v>
      </c>
      <c r="P16" s="7">
        <v>-4051263.29</v>
      </c>
      <c r="Q16" s="7">
        <v>-6296995.3499999996</v>
      </c>
      <c r="R16" s="7">
        <v>-6.2175994855542296</v>
      </c>
      <c r="S16" s="7">
        <v>-9.3422061838586892</v>
      </c>
      <c r="T16" s="7">
        <v>-1.7607110230729699</v>
      </c>
      <c r="U16" s="7">
        <v>-1.4975172014982701</v>
      </c>
      <c r="V16" s="7">
        <v>-12.7458022090611</v>
      </c>
      <c r="W16" s="7">
        <v>-11.051092172158199</v>
      </c>
    </row>
    <row r="17" spans="1:23" ht="14.45" customHeight="1" x14ac:dyDescent="0.2">
      <c r="A17" s="4" t="s">
        <v>395</v>
      </c>
      <c r="B17" s="4" t="s">
        <v>396</v>
      </c>
      <c r="C17" s="6">
        <v>3629612</v>
      </c>
      <c r="D17" s="6">
        <v>2148813</v>
      </c>
      <c r="E17" s="6">
        <v>2042948</v>
      </c>
      <c r="F17" s="7">
        <v>8250451.3200000003</v>
      </c>
      <c r="G17" s="7">
        <v>11875105.02</v>
      </c>
      <c r="H17" s="7">
        <v>6809675</v>
      </c>
      <c r="I17" s="7">
        <v>2.2730945676838199</v>
      </c>
      <c r="J17" s="7">
        <v>5.5263557229037596</v>
      </c>
      <c r="K17" s="7">
        <v>3.3332590942109102</v>
      </c>
      <c r="L17" s="6">
        <v>-1586664</v>
      </c>
      <c r="M17" s="6">
        <v>-105865</v>
      </c>
      <c r="N17" s="7">
        <v>-43.714424572102999</v>
      </c>
      <c r="O17" s="7">
        <v>-4.92667347042297</v>
      </c>
      <c r="P17" s="7">
        <v>-1440776.32</v>
      </c>
      <c r="Q17" s="7">
        <v>-5065430.0199999996</v>
      </c>
      <c r="R17" s="7">
        <v>-17.463000072582702</v>
      </c>
      <c r="S17" s="7">
        <v>-42.655875560416703</v>
      </c>
      <c r="T17" s="7">
        <v>1.0601645265271</v>
      </c>
      <c r="U17" s="7">
        <v>-2.1930966286928499</v>
      </c>
      <c r="V17" s="7">
        <v>46.639701735214501</v>
      </c>
      <c r="W17" s="7">
        <v>-39.684318901218099</v>
      </c>
    </row>
    <row r="18" spans="1:23" ht="14.45" customHeight="1" x14ac:dyDescent="0.2">
      <c r="A18" s="4" t="s">
        <v>397</v>
      </c>
      <c r="B18" s="4" t="s">
        <v>398</v>
      </c>
      <c r="C18" s="6">
        <v>6691696</v>
      </c>
      <c r="D18" s="6">
        <v>6351267</v>
      </c>
      <c r="E18" s="6">
        <v>6461019</v>
      </c>
      <c r="F18" s="7">
        <v>36781330.890000001</v>
      </c>
      <c r="G18" s="7">
        <v>38699028.719999999</v>
      </c>
      <c r="H18" s="7">
        <v>33787755.829999998</v>
      </c>
      <c r="I18" s="7">
        <v>5.4965633361109099</v>
      </c>
      <c r="J18" s="7">
        <v>6.0931194862379403</v>
      </c>
      <c r="K18" s="7">
        <v>5.2294778625476903</v>
      </c>
      <c r="L18" s="6">
        <v>-230677</v>
      </c>
      <c r="M18" s="6">
        <v>109752</v>
      </c>
      <c r="N18" s="7">
        <v>-3.4472127843225402</v>
      </c>
      <c r="O18" s="7">
        <v>1.72803316251702</v>
      </c>
      <c r="P18" s="7">
        <v>-2993575.06</v>
      </c>
      <c r="Q18" s="7">
        <v>-4911272.8899999997</v>
      </c>
      <c r="R18" s="7">
        <v>-8.1388437763514592</v>
      </c>
      <c r="S18" s="7">
        <v>-12.690946135973199</v>
      </c>
      <c r="T18" s="7">
        <v>-0.26708547356321799</v>
      </c>
      <c r="U18" s="7">
        <v>-0.86364162369025499</v>
      </c>
      <c r="V18" s="7">
        <v>-4.8591357404824196</v>
      </c>
      <c r="W18" s="7">
        <v>-14.1740470647407</v>
      </c>
    </row>
    <row r="19" spans="1:23" ht="14.45" customHeight="1" x14ac:dyDescent="0.2">
      <c r="A19" s="4" t="s">
        <v>399</v>
      </c>
      <c r="B19" s="4" t="s">
        <v>400</v>
      </c>
      <c r="C19" s="6">
        <v>10287130</v>
      </c>
      <c r="D19" s="6">
        <v>11172228</v>
      </c>
      <c r="E19" s="6">
        <v>10792282</v>
      </c>
      <c r="F19" s="7">
        <v>72086492.879999995</v>
      </c>
      <c r="G19" s="7">
        <v>66134873.289999999</v>
      </c>
      <c r="H19" s="7">
        <v>62077017.729999997</v>
      </c>
      <c r="I19" s="7">
        <v>7.00744453312051</v>
      </c>
      <c r="J19" s="7">
        <v>5.9195778398006196</v>
      </c>
      <c r="K19" s="7">
        <v>5.7519825491957999</v>
      </c>
      <c r="L19" s="6">
        <v>505152</v>
      </c>
      <c r="M19" s="6">
        <v>-379946</v>
      </c>
      <c r="N19" s="7">
        <v>4.9105241209161301</v>
      </c>
      <c r="O19" s="7">
        <v>-3.40080778874187</v>
      </c>
      <c r="P19" s="7">
        <v>-10009475.15</v>
      </c>
      <c r="Q19" s="7">
        <v>-4057855.56</v>
      </c>
      <c r="R19" s="7">
        <v>-13.8853684651609</v>
      </c>
      <c r="S19" s="7">
        <v>-6.1357274281095098</v>
      </c>
      <c r="T19" s="7">
        <v>-1.2554619839247101</v>
      </c>
      <c r="U19" s="7">
        <v>-0.16759529060481501</v>
      </c>
      <c r="V19" s="7">
        <v>-17.916117323380799</v>
      </c>
      <c r="W19" s="7">
        <v>-2.8312034259939698</v>
      </c>
    </row>
    <row r="20" spans="1:23" ht="14.45" customHeight="1" x14ac:dyDescent="0.2">
      <c r="A20" s="4" t="s">
        <v>401</v>
      </c>
      <c r="B20" s="4" t="s">
        <v>402</v>
      </c>
      <c r="C20" s="6">
        <v>2507375</v>
      </c>
      <c r="D20" s="6">
        <v>4912086</v>
      </c>
      <c r="E20" s="6">
        <v>4919031</v>
      </c>
      <c r="F20" s="7">
        <v>7167803.1299999999</v>
      </c>
      <c r="G20" s="7">
        <v>9376439.5899999999</v>
      </c>
      <c r="H20" s="7">
        <v>5977135.8499999996</v>
      </c>
      <c r="I20" s="7">
        <v>2.8586881220399798</v>
      </c>
      <c r="J20" s="7">
        <v>1.90885086091734</v>
      </c>
      <c r="K20" s="7">
        <v>1.21510432644153</v>
      </c>
      <c r="L20" s="6">
        <v>2411656</v>
      </c>
      <c r="M20" s="6">
        <v>6945</v>
      </c>
      <c r="N20" s="7">
        <v>96.182501620220293</v>
      </c>
      <c r="O20" s="7">
        <v>0.14138596107641399</v>
      </c>
      <c r="P20" s="7">
        <v>-1190667.28</v>
      </c>
      <c r="Q20" s="7">
        <v>-3399303.74</v>
      </c>
      <c r="R20" s="7">
        <v>-16.6113278839454</v>
      </c>
      <c r="S20" s="7">
        <v>-36.253672914667597</v>
      </c>
      <c r="T20" s="7">
        <v>-1.64358379559845</v>
      </c>
      <c r="U20" s="7">
        <v>-0.69374653447580903</v>
      </c>
      <c r="V20" s="7">
        <v>-57.494337452438799</v>
      </c>
      <c r="W20" s="7">
        <v>-36.343674022936199</v>
      </c>
    </row>
    <row r="21" spans="1:23" ht="14.45" customHeight="1" x14ac:dyDescent="0.2">
      <c r="A21" s="4" t="s">
        <v>403</v>
      </c>
      <c r="B21" s="4" t="s">
        <v>404</v>
      </c>
      <c r="C21" s="6">
        <v>4151688</v>
      </c>
      <c r="D21" s="6">
        <v>3578008</v>
      </c>
      <c r="E21" s="6">
        <v>3720397</v>
      </c>
      <c r="F21" s="7">
        <v>19344570.870000001</v>
      </c>
      <c r="G21" s="7">
        <v>25487098.16</v>
      </c>
      <c r="H21" s="7">
        <v>22424841.18</v>
      </c>
      <c r="I21" s="7">
        <v>4.6594471622144997</v>
      </c>
      <c r="J21" s="7">
        <v>7.1232647215992797</v>
      </c>
      <c r="K21" s="7">
        <v>6.02753985125781</v>
      </c>
      <c r="L21" s="6">
        <v>-431291</v>
      </c>
      <c r="M21" s="6">
        <v>142389</v>
      </c>
      <c r="N21" s="7">
        <v>-10.388328795420099</v>
      </c>
      <c r="O21" s="7">
        <v>3.97956069410689</v>
      </c>
      <c r="P21" s="7">
        <v>3080270.31</v>
      </c>
      <c r="Q21" s="7">
        <v>-3062256.98</v>
      </c>
      <c r="R21" s="7">
        <v>15.923177260949</v>
      </c>
      <c r="S21" s="7">
        <v>-12.0149299099337</v>
      </c>
      <c r="T21" s="7">
        <v>1.3680926890433101</v>
      </c>
      <c r="U21" s="7">
        <v>-1.0957248703414699</v>
      </c>
      <c r="V21" s="7">
        <v>29.361695527696298</v>
      </c>
      <c r="W21" s="7">
        <v>-15.3823410074737</v>
      </c>
    </row>
    <row r="22" spans="1:23" ht="14.45" customHeight="1" x14ac:dyDescent="0.2">
      <c r="A22" s="4" t="s">
        <v>405</v>
      </c>
      <c r="B22" s="4" t="s">
        <v>406</v>
      </c>
      <c r="C22" s="6">
        <v>3265138</v>
      </c>
      <c r="D22" s="6">
        <v>2562966</v>
      </c>
      <c r="E22" s="6">
        <v>2564374</v>
      </c>
      <c r="F22" s="7">
        <v>7121091.4900000002</v>
      </c>
      <c r="G22" s="7">
        <v>6008566.6900000004</v>
      </c>
      <c r="H22" s="7">
        <v>3240478.21</v>
      </c>
      <c r="I22" s="7">
        <v>2.1809465602985201</v>
      </c>
      <c r="J22" s="7">
        <v>2.3443801790581702</v>
      </c>
      <c r="K22" s="7">
        <v>1.26365273162183</v>
      </c>
      <c r="L22" s="6">
        <v>-700764</v>
      </c>
      <c r="M22" s="6">
        <v>1408</v>
      </c>
      <c r="N22" s="7">
        <v>-21.462002524854999</v>
      </c>
      <c r="O22" s="7">
        <v>5.4936351086982797E-2</v>
      </c>
      <c r="P22" s="7">
        <v>-3880613.28</v>
      </c>
      <c r="Q22" s="7">
        <v>-2768088.48</v>
      </c>
      <c r="R22" s="7">
        <v>-54.494641522995003</v>
      </c>
      <c r="S22" s="7">
        <v>-46.069031481449699</v>
      </c>
      <c r="T22" s="7">
        <v>-0.91729382867669296</v>
      </c>
      <c r="U22" s="7">
        <v>-1.08072744743634</v>
      </c>
      <c r="V22" s="7">
        <v>-42.059436272988499</v>
      </c>
      <c r="W22" s="7">
        <v>-46.098642920215703</v>
      </c>
    </row>
    <row r="23" spans="1:23" ht="14.45" customHeight="1" x14ac:dyDescent="0.2">
      <c r="A23" s="4" t="s">
        <v>407</v>
      </c>
      <c r="B23" s="4" t="s">
        <v>408</v>
      </c>
      <c r="C23" s="6">
        <v>95328</v>
      </c>
      <c r="D23" s="6">
        <v>88134</v>
      </c>
      <c r="E23" s="6">
        <v>90134</v>
      </c>
      <c r="F23" s="7">
        <v>3713870.31</v>
      </c>
      <c r="G23" s="7">
        <v>5210080.7300000004</v>
      </c>
      <c r="H23" s="7">
        <v>2446887.2000000002</v>
      </c>
      <c r="I23" s="7">
        <v>38.958861090130902</v>
      </c>
      <c r="J23" s="7">
        <v>59.115446138834102</v>
      </c>
      <c r="K23" s="7">
        <v>27.147216366742899</v>
      </c>
      <c r="L23" s="6">
        <v>-5194</v>
      </c>
      <c r="M23" s="6">
        <v>2000</v>
      </c>
      <c r="N23" s="7">
        <v>-5.4485565626049004</v>
      </c>
      <c r="O23" s="7">
        <v>2.2692717906823701</v>
      </c>
      <c r="P23" s="7">
        <v>-1266983.1100000001</v>
      </c>
      <c r="Q23" s="7">
        <v>-2763193.53</v>
      </c>
      <c r="R23" s="7">
        <v>-34.114899127966602</v>
      </c>
      <c r="S23" s="7">
        <v>-53.035522349765998</v>
      </c>
      <c r="T23" s="7">
        <v>-11.811644723388101</v>
      </c>
      <c r="U23" s="7">
        <v>-31.968229772091199</v>
      </c>
      <c r="V23" s="7">
        <v>-30.318249540359901</v>
      </c>
      <c r="W23" s="7">
        <v>-54.077625832363701</v>
      </c>
    </row>
    <row r="24" spans="1:23" x14ac:dyDescent="0.2">
      <c r="A24" s="4"/>
      <c r="B24" s="4"/>
      <c r="C24" s="6"/>
      <c r="D24" s="6"/>
      <c r="E24" s="6"/>
      <c r="F24" s="7"/>
      <c r="G24" s="7"/>
      <c r="H24" s="7"/>
      <c r="I24" s="7"/>
      <c r="J24" s="7"/>
      <c r="K24" s="7"/>
      <c r="L24" s="6"/>
      <c r="M24" s="6"/>
      <c r="N24" s="7"/>
      <c r="O24" s="7"/>
      <c r="P24" s="7"/>
      <c r="Q24" s="7"/>
      <c r="R24" s="7"/>
      <c r="S24" s="7"/>
      <c r="T24" s="7"/>
      <c r="U24" s="7"/>
      <c r="V24" s="7"/>
      <c r="W24" s="7"/>
    </row>
    <row r="25" spans="1:23" x14ac:dyDescent="0.2">
      <c r="A25" s="4"/>
      <c r="B25" s="4"/>
      <c r="C25" s="6"/>
      <c r="D25" s="6"/>
      <c r="E25" s="6"/>
      <c r="F25" s="7"/>
      <c r="G25" s="7"/>
      <c r="H25" s="7"/>
      <c r="I25" s="7"/>
      <c r="J25" s="7"/>
      <c r="K25" s="7"/>
      <c r="L25" s="6"/>
      <c r="M25" s="6"/>
      <c r="N25" s="7"/>
      <c r="O25" s="7"/>
      <c r="P25" s="7"/>
      <c r="Q25" s="7"/>
      <c r="R25" s="7"/>
      <c r="S25" s="7"/>
      <c r="T25" s="7"/>
      <c r="U25" s="7"/>
      <c r="V25" s="7"/>
      <c r="W25" s="7"/>
    </row>
    <row r="26" spans="1:23" x14ac:dyDescent="0.2">
      <c r="A26" s="4"/>
      <c r="B26" s="4"/>
      <c r="C26" s="6"/>
      <c r="D26" s="6"/>
      <c r="E26" s="6"/>
      <c r="F26" s="7"/>
      <c r="G26" s="7"/>
      <c r="H26" s="7"/>
      <c r="I26" s="7"/>
      <c r="J26" s="7"/>
      <c r="K26" s="7"/>
      <c r="L26" s="6"/>
      <c r="M26" s="6"/>
      <c r="N26" s="7"/>
      <c r="O26" s="7"/>
      <c r="P26" s="7"/>
      <c r="Q26" s="7"/>
      <c r="R26" s="7"/>
      <c r="S26" s="7"/>
      <c r="T26" s="7"/>
      <c r="U26" s="7"/>
      <c r="V26" s="7"/>
      <c r="W26" s="7"/>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30"/>
  <sheetViews>
    <sheetView showGridLines="0" workbookViewId="0"/>
  </sheetViews>
  <sheetFormatPr defaultColWidth="11.42578125" defaultRowHeight="12.75" x14ac:dyDescent="0.2"/>
  <cols>
    <col min="1" max="1" width="23.7109375" customWidth="1"/>
    <col min="2" max="2" width="15.7109375" customWidth="1"/>
    <col min="3" max="5" width="26.7109375" customWidth="1"/>
    <col min="6" max="8" width="21.7109375" customWidth="1"/>
    <col min="9" max="11" width="25.7109375" customWidth="1"/>
    <col min="12" max="13" width="38.7109375" customWidth="1"/>
    <col min="14" max="15" width="42.7109375" customWidth="1"/>
    <col min="16" max="17" width="44.7109375" customWidth="1"/>
    <col min="18" max="19" width="42.7109375" customWidth="1"/>
    <col min="20" max="21" width="48.7109375" customWidth="1"/>
    <col min="22" max="23" width="46.7109375" customWidth="1"/>
  </cols>
  <sheetData>
    <row r="1" spans="1:23" ht="14.45" customHeight="1" x14ac:dyDescent="0.2">
      <c r="A1" s="1" t="s">
        <v>409</v>
      </c>
    </row>
    <row r="2" spans="1:23" ht="29.1" customHeight="1" x14ac:dyDescent="0.2">
      <c r="A2" s="1" t="s">
        <v>120</v>
      </c>
    </row>
    <row r="3" spans="1:23" ht="14.45" customHeight="1" x14ac:dyDescent="0.2">
      <c r="A3" t="s">
        <v>410</v>
      </c>
    </row>
    <row r="4" spans="1:23" ht="14.45" customHeight="1" x14ac:dyDescent="0.2">
      <c r="A4" t="s">
        <v>411</v>
      </c>
    </row>
    <row r="5" spans="1:23" ht="29.1" customHeight="1" x14ac:dyDescent="0.2">
      <c r="A5" s="3" t="s">
        <v>13</v>
      </c>
      <c r="B5" s="3" t="s">
        <v>117</v>
      </c>
      <c r="C5" s="5" t="s">
        <v>304</v>
      </c>
      <c r="D5" s="5" t="s">
        <v>141</v>
      </c>
      <c r="E5" s="5" t="s">
        <v>142</v>
      </c>
      <c r="F5" s="5" t="s">
        <v>191</v>
      </c>
      <c r="G5" s="5" t="s">
        <v>192</v>
      </c>
      <c r="H5" s="5" t="s">
        <v>193</v>
      </c>
      <c r="I5" s="5" t="s">
        <v>412</v>
      </c>
      <c r="J5" s="5" t="s">
        <v>413</v>
      </c>
      <c r="K5" s="5" t="s">
        <v>414</v>
      </c>
      <c r="L5" s="5" t="s">
        <v>194</v>
      </c>
      <c r="M5" s="5" t="s">
        <v>195</v>
      </c>
      <c r="N5" s="5" t="s">
        <v>196</v>
      </c>
      <c r="O5" s="5" t="s">
        <v>197</v>
      </c>
      <c r="P5" s="5" t="s">
        <v>146</v>
      </c>
      <c r="Q5" s="5" t="s">
        <v>147</v>
      </c>
      <c r="R5" s="5" t="s">
        <v>148</v>
      </c>
      <c r="S5" s="5" t="s">
        <v>149</v>
      </c>
      <c r="T5" s="5" t="s">
        <v>415</v>
      </c>
      <c r="U5" s="5" t="s">
        <v>416</v>
      </c>
      <c r="V5" s="5" t="s">
        <v>417</v>
      </c>
      <c r="W5" s="5" t="s">
        <v>418</v>
      </c>
    </row>
    <row r="6" spans="1:23" ht="14.45" customHeight="1" x14ac:dyDescent="0.2">
      <c r="A6" s="4" t="s">
        <v>419</v>
      </c>
      <c r="B6" s="4" t="s">
        <v>420</v>
      </c>
      <c r="C6" s="7"/>
      <c r="D6" s="7">
        <v>28665</v>
      </c>
      <c r="E6" s="7">
        <v>3016585.29</v>
      </c>
      <c r="F6" s="6"/>
      <c r="G6" s="6">
        <v>11454</v>
      </c>
      <c r="H6" s="6">
        <v>3902</v>
      </c>
      <c r="I6" s="7"/>
      <c r="J6" s="7">
        <v>8.3333333333333301E-2</v>
      </c>
      <c r="K6" s="7">
        <v>25.723418521361001</v>
      </c>
      <c r="L6" s="6"/>
      <c r="M6" s="6">
        <v>-7552</v>
      </c>
      <c r="N6" s="7"/>
      <c r="O6" s="7">
        <v>-65.933298411035494</v>
      </c>
      <c r="P6" s="7"/>
      <c r="Q6" s="7">
        <v>2987920.29</v>
      </c>
      <c r="R6" s="7"/>
      <c r="S6" s="7">
        <v>10423.5837781266</v>
      </c>
      <c r="T6" s="7"/>
      <c r="U6" s="7">
        <v>25.640085188027602</v>
      </c>
      <c r="V6" s="7"/>
      <c r="W6" s="7">
        <v>30768.1022256332</v>
      </c>
    </row>
    <row r="7" spans="1:23" ht="14.45" customHeight="1" x14ac:dyDescent="0.2">
      <c r="A7" s="4" t="s">
        <v>421</v>
      </c>
      <c r="B7" s="4" t="s">
        <v>420</v>
      </c>
      <c r="C7" s="7">
        <v>377445.37</v>
      </c>
      <c r="D7" s="7">
        <v>203257.27</v>
      </c>
      <c r="E7" s="7">
        <v>4682737.6500000004</v>
      </c>
      <c r="F7" s="6">
        <v>75981</v>
      </c>
      <c r="G7" s="6">
        <v>86635</v>
      </c>
      <c r="H7" s="6">
        <v>77624</v>
      </c>
      <c r="I7" s="7">
        <v>7.5388038950198896E-2</v>
      </c>
      <c r="J7" s="7">
        <v>3.9716472631199901E-2</v>
      </c>
      <c r="K7" s="7">
        <v>1.0199629564769599</v>
      </c>
      <c r="L7" s="6">
        <v>1643</v>
      </c>
      <c r="M7" s="6">
        <v>-9011</v>
      </c>
      <c r="N7" s="7">
        <v>2.16238270093839</v>
      </c>
      <c r="O7" s="7">
        <v>-10.4011080971894</v>
      </c>
      <c r="P7" s="7">
        <v>4305292.28</v>
      </c>
      <c r="Q7" s="7">
        <v>4479480.38</v>
      </c>
      <c r="R7" s="7">
        <v>1140.6398441183701</v>
      </c>
      <c r="S7" s="7">
        <v>2203.8475573346</v>
      </c>
      <c r="T7" s="7">
        <v>0.94457491752676503</v>
      </c>
      <c r="U7" s="7">
        <v>0.98024648384576496</v>
      </c>
      <c r="V7" s="7">
        <v>1252.95064134875</v>
      </c>
      <c r="W7" s="7">
        <v>2468.1106324525799</v>
      </c>
    </row>
    <row r="8" spans="1:23" ht="14.45" customHeight="1" x14ac:dyDescent="0.2">
      <c r="A8" s="4" t="s">
        <v>422</v>
      </c>
      <c r="B8" s="4" t="s">
        <v>420</v>
      </c>
      <c r="C8" s="7">
        <v>5105726.97</v>
      </c>
      <c r="D8" s="7">
        <v>331266.73</v>
      </c>
      <c r="E8" s="7">
        <v>3182819.67</v>
      </c>
      <c r="F8" s="6">
        <v>277227</v>
      </c>
      <c r="G8" s="6">
        <v>158727</v>
      </c>
      <c r="H8" s="6">
        <v>128402</v>
      </c>
      <c r="I8" s="7">
        <v>0.584344628634624</v>
      </c>
      <c r="J8" s="7">
        <v>6.9159064077203694E-2</v>
      </c>
      <c r="K8" s="7">
        <v>0.82669309481249897</v>
      </c>
      <c r="L8" s="6">
        <v>-148825</v>
      </c>
      <c r="M8" s="6">
        <v>-30325</v>
      </c>
      <c r="N8" s="7">
        <v>-53.683443531834897</v>
      </c>
      <c r="O8" s="7">
        <v>-19.105130192090801</v>
      </c>
      <c r="P8" s="7">
        <v>-1922907.3</v>
      </c>
      <c r="Q8" s="7">
        <v>2851552.94</v>
      </c>
      <c r="R8" s="7">
        <v>-37.661772971773303</v>
      </c>
      <c r="S8" s="7">
        <v>860.80269515746397</v>
      </c>
      <c r="T8" s="7">
        <v>0.242348466177875</v>
      </c>
      <c r="U8" s="7">
        <v>0.75753403073529502</v>
      </c>
      <c r="V8" s="7">
        <v>41.473550761328099</v>
      </c>
      <c r="W8" s="7">
        <v>1095.3503215278399</v>
      </c>
    </row>
    <row r="9" spans="1:23" ht="14.45" customHeight="1" x14ac:dyDescent="0.2">
      <c r="A9" s="4" t="s">
        <v>423</v>
      </c>
      <c r="B9" s="4" t="s">
        <v>420</v>
      </c>
      <c r="C9" s="7">
        <v>1624549.9</v>
      </c>
      <c r="D9" s="7">
        <v>488110.09</v>
      </c>
      <c r="E9" s="7">
        <v>3852387.43</v>
      </c>
      <c r="F9" s="6">
        <v>58010</v>
      </c>
      <c r="G9" s="6">
        <v>128316</v>
      </c>
      <c r="H9" s="6">
        <v>131869</v>
      </c>
      <c r="I9" s="7">
        <v>0.38835443419249999</v>
      </c>
      <c r="J9" s="7">
        <v>4.8244812702603501E-2</v>
      </c>
      <c r="K9" s="7">
        <v>0.372458644038825</v>
      </c>
      <c r="L9" s="6">
        <v>73859</v>
      </c>
      <c r="M9" s="6">
        <v>3553</v>
      </c>
      <c r="N9" s="7">
        <v>127.32115152559901</v>
      </c>
      <c r="O9" s="7">
        <v>2.7689454160042399</v>
      </c>
      <c r="P9" s="7">
        <v>2227837.5299999998</v>
      </c>
      <c r="Q9" s="7">
        <v>3364277.34</v>
      </c>
      <c r="R9" s="7">
        <v>137.13567862704599</v>
      </c>
      <c r="S9" s="7">
        <v>689.24560440862797</v>
      </c>
      <c r="T9" s="7">
        <v>-1.58957901536751E-2</v>
      </c>
      <c r="U9" s="7">
        <v>0.324213831336221</v>
      </c>
      <c r="V9" s="7">
        <v>-4.0931141128147699</v>
      </c>
      <c r="W9" s="7">
        <v>672.01801224678604</v>
      </c>
    </row>
    <row r="10" spans="1:23" ht="14.45" customHeight="1" x14ac:dyDescent="0.2">
      <c r="A10" s="4" t="s">
        <v>424</v>
      </c>
      <c r="B10" s="4" t="s">
        <v>420</v>
      </c>
      <c r="C10" s="7">
        <v>391499.99</v>
      </c>
      <c r="D10" s="7">
        <v>270243.58</v>
      </c>
      <c r="E10" s="7">
        <v>1366418.81</v>
      </c>
      <c r="F10" s="6">
        <v>33050</v>
      </c>
      <c r="G10" s="6">
        <v>30898</v>
      </c>
      <c r="H10" s="6">
        <v>26361</v>
      </c>
      <c r="I10" s="7">
        <v>0.213034669420791</v>
      </c>
      <c r="J10" s="7">
        <v>0.168867303076676</v>
      </c>
      <c r="K10" s="7">
        <v>1.05022374592068</v>
      </c>
      <c r="L10" s="6">
        <v>-6689</v>
      </c>
      <c r="M10" s="6">
        <v>-4537</v>
      </c>
      <c r="N10" s="7">
        <v>-20.239031770045401</v>
      </c>
      <c r="O10" s="7">
        <v>-14.683798304097399</v>
      </c>
      <c r="P10" s="7">
        <v>974918.82</v>
      </c>
      <c r="Q10" s="7">
        <v>1096175.23</v>
      </c>
      <c r="R10" s="7">
        <v>249.02141632238599</v>
      </c>
      <c r="S10" s="7">
        <v>405.62489218060199</v>
      </c>
      <c r="T10" s="7">
        <v>0.83718907649988705</v>
      </c>
      <c r="U10" s="7">
        <v>0.88135644284400205</v>
      </c>
      <c r="V10" s="7">
        <v>392.98255010608301</v>
      </c>
      <c r="W10" s="7">
        <v>521.92249582135605</v>
      </c>
    </row>
    <row r="11" spans="1:23" ht="14.45" customHeight="1" x14ac:dyDescent="0.2">
      <c r="A11" s="4" t="s">
        <v>425</v>
      </c>
      <c r="B11" s="4" t="s">
        <v>426</v>
      </c>
      <c r="C11" s="7">
        <v>241008.68</v>
      </c>
      <c r="D11" s="7">
        <v>767035.56</v>
      </c>
      <c r="E11" s="7">
        <v>2981407.98</v>
      </c>
      <c r="F11" s="6">
        <v>84810</v>
      </c>
      <c r="G11" s="6">
        <v>123924</v>
      </c>
      <c r="H11" s="6">
        <v>81319</v>
      </c>
      <c r="I11" s="7">
        <v>1.746579309926E-2</v>
      </c>
      <c r="J11" s="7">
        <v>3.4653529115340503E-2</v>
      </c>
      <c r="K11" s="7">
        <v>0.19469707426210001</v>
      </c>
      <c r="L11" s="6">
        <v>-3491</v>
      </c>
      <c r="M11" s="6">
        <v>-42605</v>
      </c>
      <c r="N11" s="7">
        <v>-4.1162598750147401</v>
      </c>
      <c r="O11" s="7">
        <v>-34.379942545431099</v>
      </c>
      <c r="P11" s="7">
        <v>2740399.3</v>
      </c>
      <c r="Q11" s="7">
        <v>2214372.42</v>
      </c>
      <c r="R11" s="7">
        <v>1137.0541924050201</v>
      </c>
      <c r="S11" s="7">
        <v>288.69227653539298</v>
      </c>
      <c r="T11" s="7">
        <v>0.17723128116284001</v>
      </c>
      <c r="U11" s="7">
        <v>0.16004354514676</v>
      </c>
      <c r="V11" s="7">
        <v>1014.73365770232</v>
      </c>
      <c r="W11" s="7">
        <v>461.83909469674097</v>
      </c>
    </row>
    <row r="12" spans="1:23" ht="14.45" customHeight="1" x14ac:dyDescent="0.2">
      <c r="A12" s="4" t="s">
        <v>427</v>
      </c>
      <c r="B12" s="4" t="s">
        <v>426</v>
      </c>
      <c r="C12" s="7">
        <v>172390.31</v>
      </c>
      <c r="D12" s="7">
        <v>263161.25</v>
      </c>
      <c r="E12" s="7">
        <v>1051601.53</v>
      </c>
      <c r="F12" s="6">
        <v>83046</v>
      </c>
      <c r="G12" s="6">
        <v>60976</v>
      </c>
      <c r="H12" s="6">
        <v>47608</v>
      </c>
      <c r="I12" s="7">
        <v>8.1457050867873495E-3</v>
      </c>
      <c r="J12" s="7">
        <v>1.4682021867048201E-2</v>
      </c>
      <c r="K12" s="7">
        <v>7.36238331679087E-2</v>
      </c>
      <c r="L12" s="6">
        <v>-35438</v>
      </c>
      <c r="M12" s="6">
        <v>-13368</v>
      </c>
      <c r="N12" s="7">
        <v>-42.672735592322297</v>
      </c>
      <c r="O12" s="7">
        <v>-21.923379690369998</v>
      </c>
      <c r="P12" s="7">
        <v>879211.22</v>
      </c>
      <c r="Q12" s="7">
        <v>788440.28</v>
      </c>
      <c r="R12" s="7">
        <v>510.01197225064402</v>
      </c>
      <c r="S12" s="7">
        <v>299.60348645554802</v>
      </c>
      <c r="T12" s="7">
        <v>6.5478128081121301E-2</v>
      </c>
      <c r="U12" s="7">
        <v>5.8941811300860403E-2</v>
      </c>
      <c r="V12" s="7">
        <v>803.83622269027899</v>
      </c>
      <c r="W12" s="7">
        <v>401.45568392829603</v>
      </c>
    </row>
    <row r="13" spans="1:23" ht="14.45" customHeight="1" x14ac:dyDescent="0.2">
      <c r="A13" s="4" t="s">
        <v>428</v>
      </c>
      <c r="B13" s="4" t="s">
        <v>426</v>
      </c>
      <c r="C13" s="7">
        <v>944424.45</v>
      </c>
      <c r="D13" s="7">
        <v>1380236.17</v>
      </c>
      <c r="E13" s="7">
        <v>6734754.8300000001</v>
      </c>
      <c r="F13" s="6">
        <v>330504</v>
      </c>
      <c r="G13" s="6">
        <v>673835</v>
      </c>
      <c r="H13" s="6">
        <v>683022</v>
      </c>
      <c r="I13" s="7">
        <v>7.6603857833928701E-2</v>
      </c>
      <c r="J13" s="7">
        <v>6.00024940246872E-2</v>
      </c>
      <c r="K13" s="7">
        <v>0.28704568433372502</v>
      </c>
      <c r="L13" s="6">
        <v>352518</v>
      </c>
      <c r="M13" s="6">
        <v>9187</v>
      </c>
      <c r="N13" s="7">
        <v>106.660736329969</v>
      </c>
      <c r="O13" s="7">
        <v>1.3633901474396599</v>
      </c>
      <c r="P13" s="7">
        <v>5790330.3799999999</v>
      </c>
      <c r="Q13" s="7">
        <v>5354518.66</v>
      </c>
      <c r="R13" s="7">
        <v>613.10678477246097</v>
      </c>
      <c r="S13" s="7">
        <v>387.94220702099102</v>
      </c>
      <c r="T13" s="7">
        <v>0.21044182649979601</v>
      </c>
      <c r="U13" s="7">
        <v>0.227043190309038</v>
      </c>
      <c r="V13" s="7">
        <v>274.71439748637499</v>
      </c>
      <c r="W13" s="7">
        <v>378.38958863213901</v>
      </c>
    </row>
    <row r="14" spans="1:23" ht="14.45" customHeight="1" x14ac:dyDescent="0.2">
      <c r="A14" s="4" t="s">
        <v>429</v>
      </c>
      <c r="B14" s="4" t="s">
        <v>420</v>
      </c>
      <c r="C14" s="7">
        <v>323663.07</v>
      </c>
      <c r="D14" s="7">
        <v>299658.34999999998</v>
      </c>
      <c r="E14" s="7">
        <v>1144152.02</v>
      </c>
      <c r="F14" s="6">
        <v>36909</v>
      </c>
      <c r="G14" s="6">
        <v>14098</v>
      </c>
      <c r="H14" s="6">
        <v>11829</v>
      </c>
      <c r="I14" s="7">
        <v>0.13168265862511999</v>
      </c>
      <c r="J14" s="7">
        <v>0.33403823301875601</v>
      </c>
      <c r="K14" s="7">
        <v>1.5508752605910401</v>
      </c>
      <c r="L14" s="6">
        <v>-25080</v>
      </c>
      <c r="M14" s="6">
        <v>-2269</v>
      </c>
      <c r="N14" s="7">
        <v>-67.950906283020402</v>
      </c>
      <c r="O14" s="7">
        <v>-16.094481486735699</v>
      </c>
      <c r="P14" s="7">
        <v>820488.95</v>
      </c>
      <c r="Q14" s="7">
        <v>844493.67</v>
      </c>
      <c r="R14" s="7">
        <v>253.50094776027399</v>
      </c>
      <c r="S14" s="7">
        <v>281.818834682898</v>
      </c>
      <c r="T14" s="7">
        <v>1.41919260196592</v>
      </c>
      <c r="U14" s="7">
        <v>1.21683702757229</v>
      </c>
      <c r="V14" s="7">
        <v>1077.73689928766</v>
      </c>
      <c r="W14" s="7">
        <v>364.28076408366098</v>
      </c>
    </row>
    <row r="15" spans="1:23" ht="14.45" customHeight="1" x14ac:dyDescent="0.2">
      <c r="A15" s="4" t="s">
        <v>430</v>
      </c>
      <c r="B15" s="4" t="s">
        <v>420</v>
      </c>
      <c r="C15" s="7">
        <v>713175.22</v>
      </c>
      <c r="D15" s="7">
        <v>325011.74</v>
      </c>
      <c r="E15" s="7">
        <v>1354504.16</v>
      </c>
      <c r="F15" s="6">
        <v>504054</v>
      </c>
      <c r="G15" s="6">
        <v>370302</v>
      </c>
      <c r="H15" s="6">
        <v>340631</v>
      </c>
      <c r="I15" s="7">
        <v>4.7604164427773703E-2</v>
      </c>
      <c r="J15" s="7">
        <v>2.87328442384241E-2</v>
      </c>
      <c r="K15" s="7">
        <v>0.133362479681853</v>
      </c>
      <c r="L15" s="6">
        <v>-163423</v>
      </c>
      <c r="M15" s="6">
        <v>-29671</v>
      </c>
      <c r="N15" s="7">
        <v>-32.421724656485203</v>
      </c>
      <c r="O15" s="7">
        <v>-8.0126491350303297</v>
      </c>
      <c r="P15" s="7">
        <v>641328.93999999994</v>
      </c>
      <c r="Q15" s="7">
        <v>1029492.42</v>
      </c>
      <c r="R15" s="7">
        <v>89.925858612978701</v>
      </c>
      <c r="S15" s="7">
        <v>316.75545627982501</v>
      </c>
      <c r="T15" s="7">
        <v>8.5758315254079301E-2</v>
      </c>
      <c r="U15" s="7">
        <v>0.104629635443429</v>
      </c>
      <c r="V15" s="7">
        <v>180.148766993262</v>
      </c>
      <c r="W15" s="7">
        <v>364.14646101588698</v>
      </c>
    </row>
    <row r="16" spans="1:23" ht="14.45" customHeight="1" x14ac:dyDescent="0.2">
      <c r="A16" s="4" t="s">
        <v>431</v>
      </c>
      <c r="B16" s="4" t="s">
        <v>420</v>
      </c>
      <c r="C16" s="7"/>
      <c r="D16" s="7">
        <v>442622.98</v>
      </c>
      <c r="E16" s="7">
        <v>1904176.85</v>
      </c>
      <c r="F16" s="6"/>
      <c r="G16" s="6">
        <v>40750</v>
      </c>
      <c r="H16" s="6">
        <v>38821</v>
      </c>
      <c r="I16" s="7"/>
      <c r="J16" s="7">
        <v>1.69105301363164</v>
      </c>
      <c r="K16" s="7">
        <v>7.4884747582399003</v>
      </c>
      <c r="L16" s="6"/>
      <c r="M16" s="6">
        <v>-1929</v>
      </c>
      <c r="N16" s="7"/>
      <c r="O16" s="7">
        <v>-4.7337423312883402</v>
      </c>
      <c r="P16" s="7"/>
      <c r="Q16" s="7">
        <v>1461553.87</v>
      </c>
      <c r="R16" s="7"/>
      <c r="S16" s="7">
        <v>330.20288960143898</v>
      </c>
      <c r="T16" s="7"/>
      <c r="U16" s="7">
        <v>5.7974217446082603</v>
      </c>
      <c r="V16" s="7"/>
      <c r="W16" s="7">
        <v>342.82909511854598</v>
      </c>
    </row>
    <row r="17" spans="1:23" ht="14.45" customHeight="1" x14ac:dyDescent="0.2">
      <c r="A17" s="4" t="s">
        <v>432</v>
      </c>
      <c r="B17" s="4" t="s">
        <v>420</v>
      </c>
      <c r="C17" s="7">
        <v>4691690.03</v>
      </c>
      <c r="D17" s="7">
        <v>4054786.09</v>
      </c>
      <c r="E17" s="7">
        <v>17920475.149999999</v>
      </c>
      <c r="F17" s="6">
        <v>2838467</v>
      </c>
      <c r="G17" s="6">
        <v>4211119</v>
      </c>
      <c r="H17" s="6">
        <v>4287066</v>
      </c>
      <c r="I17" s="7">
        <v>4.6985742870739401E-2</v>
      </c>
      <c r="J17" s="7">
        <v>2.81274057787811E-2</v>
      </c>
      <c r="K17" s="7">
        <v>0.122765844356671</v>
      </c>
      <c r="L17" s="6">
        <v>1448599</v>
      </c>
      <c r="M17" s="6">
        <v>75947</v>
      </c>
      <c r="N17" s="7">
        <v>51.034554919962098</v>
      </c>
      <c r="O17" s="7">
        <v>1.80348738660674</v>
      </c>
      <c r="P17" s="7">
        <v>13228785.119999999</v>
      </c>
      <c r="Q17" s="7">
        <v>13865689.060000001</v>
      </c>
      <c r="R17" s="7">
        <v>281.96204428279299</v>
      </c>
      <c r="S17" s="7">
        <v>341.95858307287398</v>
      </c>
      <c r="T17" s="7">
        <v>7.5780101485931201E-2</v>
      </c>
      <c r="U17" s="7">
        <v>9.4638438577889505E-2</v>
      </c>
      <c r="V17" s="7">
        <v>161.28318263352099</v>
      </c>
      <c r="W17" s="7">
        <v>336.46344537498499</v>
      </c>
    </row>
    <row r="18" spans="1:23" ht="14.45" customHeight="1" x14ac:dyDescent="0.2">
      <c r="A18" s="4" t="s">
        <v>433</v>
      </c>
      <c r="B18" s="4" t="s">
        <v>420</v>
      </c>
      <c r="C18" s="7">
        <v>3512696.37</v>
      </c>
      <c r="D18" s="7">
        <v>2692303.63</v>
      </c>
      <c r="E18" s="7">
        <v>11215149.210000001</v>
      </c>
      <c r="F18" s="6">
        <v>236341</v>
      </c>
      <c r="G18" s="6">
        <v>233263</v>
      </c>
      <c r="H18" s="6">
        <v>244708</v>
      </c>
      <c r="I18" s="7">
        <v>0.27039354783535202</v>
      </c>
      <c r="J18" s="7">
        <v>0.23247361156503499</v>
      </c>
      <c r="K18" s="7">
        <v>0.94890028108734503</v>
      </c>
      <c r="L18" s="6">
        <v>8367</v>
      </c>
      <c r="M18" s="6">
        <v>11445</v>
      </c>
      <c r="N18" s="7">
        <v>3.5402236598812702</v>
      </c>
      <c r="O18" s="7">
        <v>4.90647895294153</v>
      </c>
      <c r="P18" s="7">
        <v>7702452.8399999999</v>
      </c>
      <c r="Q18" s="7">
        <v>8522845.5800000001</v>
      </c>
      <c r="R18" s="7">
        <v>219.27465481452899</v>
      </c>
      <c r="S18" s="7">
        <v>316.56331347738802</v>
      </c>
      <c r="T18" s="7">
        <v>0.67850673325199296</v>
      </c>
      <c r="U18" s="7">
        <v>0.71642666952231004</v>
      </c>
      <c r="V18" s="7">
        <v>250.933033973558</v>
      </c>
      <c r="W18" s="7">
        <v>308.17548051981299</v>
      </c>
    </row>
    <row r="19" spans="1:23" ht="14.45" customHeight="1" x14ac:dyDescent="0.2">
      <c r="A19" s="4" t="s">
        <v>434</v>
      </c>
      <c r="B19" s="4" t="s">
        <v>420</v>
      </c>
      <c r="C19" s="7">
        <v>821186.2</v>
      </c>
      <c r="D19" s="7">
        <v>435212.55</v>
      </c>
      <c r="E19" s="7">
        <v>1300068.6299999999</v>
      </c>
      <c r="F19" s="6">
        <v>471094</v>
      </c>
      <c r="G19" s="6">
        <v>252024</v>
      </c>
      <c r="H19" s="6">
        <v>227297</v>
      </c>
      <c r="I19" s="7">
        <v>9.1738359410835899E-2</v>
      </c>
      <c r="J19" s="7">
        <v>9.2121031945941401E-2</v>
      </c>
      <c r="K19" s="7">
        <v>0.31129041743038499</v>
      </c>
      <c r="L19" s="6">
        <v>-243797</v>
      </c>
      <c r="M19" s="6">
        <v>-24727</v>
      </c>
      <c r="N19" s="7">
        <v>-51.751242851745097</v>
      </c>
      <c r="O19" s="7">
        <v>-9.8113671713804997</v>
      </c>
      <c r="P19" s="7">
        <v>478882.43</v>
      </c>
      <c r="Q19" s="7">
        <v>864856.08</v>
      </c>
      <c r="R19" s="7">
        <v>58.315937359882597</v>
      </c>
      <c r="S19" s="7">
        <v>198.72039076079</v>
      </c>
      <c r="T19" s="7">
        <v>0.219552058019549</v>
      </c>
      <c r="U19" s="7">
        <v>0.21916938548444401</v>
      </c>
      <c r="V19" s="7">
        <v>239.32415995834401</v>
      </c>
      <c r="W19" s="7">
        <v>237.91460088403801</v>
      </c>
    </row>
    <row r="20" spans="1:23" ht="14.45" customHeight="1" x14ac:dyDescent="0.2">
      <c r="A20" s="4" t="s">
        <v>435</v>
      </c>
      <c r="B20" s="4" t="s">
        <v>420</v>
      </c>
      <c r="C20" s="7">
        <v>707017.69</v>
      </c>
      <c r="D20" s="7">
        <v>541844.53</v>
      </c>
      <c r="E20" s="7">
        <v>1441228.6</v>
      </c>
      <c r="F20" s="6">
        <v>396879</v>
      </c>
      <c r="G20" s="6">
        <v>300184</v>
      </c>
      <c r="H20" s="6">
        <v>250593</v>
      </c>
      <c r="I20" s="7">
        <v>6.4292875181825193E-2</v>
      </c>
      <c r="J20" s="7">
        <v>6.4604176344176298E-2</v>
      </c>
      <c r="K20" s="7">
        <v>0.20660793968291799</v>
      </c>
      <c r="L20" s="6">
        <v>-146286</v>
      </c>
      <c r="M20" s="6">
        <v>-49591</v>
      </c>
      <c r="N20" s="7">
        <v>-36.859093073707598</v>
      </c>
      <c r="O20" s="7">
        <v>-16.520200943421401</v>
      </c>
      <c r="P20" s="7">
        <v>734210.91</v>
      </c>
      <c r="Q20" s="7">
        <v>899384.07</v>
      </c>
      <c r="R20" s="7">
        <v>103.846186649163</v>
      </c>
      <c r="S20" s="7">
        <v>165.985632447005</v>
      </c>
      <c r="T20" s="7">
        <v>0.14231506450109299</v>
      </c>
      <c r="U20" s="7">
        <v>0.14200376333874201</v>
      </c>
      <c r="V20" s="7">
        <v>221.35433218473301</v>
      </c>
      <c r="W20" s="7">
        <v>219.80585679511199</v>
      </c>
    </row>
    <row r="21" spans="1:23" ht="14.45" customHeight="1" x14ac:dyDescent="0.2">
      <c r="A21" s="4" t="s">
        <v>436</v>
      </c>
      <c r="B21" s="4" t="s">
        <v>437</v>
      </c>
      <c r="C21" s="7">
        <v>783200.96</v>
      </c>
      <c r="D21" s="7">
        <v>386713.15</v>
      </c>
      <c r="E21" s="7">
        <v>1054887.98</v>
      </c>
      <c r="F21" s="6">
        <v>134796</v>
      </c>
      <c r="G21" s="6">
        <v>115444</v>
      </c>
      <c r="H21" s="6">
        <v>109934</v>
      </c>
      <c r="I21" s="7">
        <v>0.17201427769465999</v>
      </c>
      <c r="J21" s="7">
        <v>0.108636932379391</v>
      </c>
      <c r="K21" s="7">
        <v>0.31777486377909703</v>
      </c>
      <c r="L21" s="6">
        <v>-24862</v>
      </c>
      <c r="M21" s="6">
        <v>-5510</v>
      </c>
      <c r="N21" s="7">
        <v>-18.444167482714601</v>
      </c>
      <c r="O21" s="7">
        <v>-4.77287689269256</v>
      </c>
      <c r="P21" s="7">
        <v>271687.02</v>
      </c>
      <c r="Q21" s="7">
        <v>668174.82999999996</v>
      </c>
      <c r="R21" s="7">
        <v>34.6893114124886</v>
      </c>
      <c r="S21" s="7">
        <v>172.78306413940101</v>
      </c>
      <c r="T21" s="7">
        <v>0.14576058608443701</v>
      </c>
      <c r="U21" s="7">
        <v>0.20913793139970599</v>
      </c>
      <c r="V21" s="7">
        <v>84.737492746488201</v>
      </c>
      <c r="W21" s="7">
        <v>192.51089552983399</v>
      </c>
    </row>
    <row r="22" spans="1:23" ht="14.45" customHeight="1" x14ac:dyDescent="0.2">
      <c r="A22" s="4" t="s">
        <v>438</v>
      </c>
      <c r="B22" s="4" t="s">
        <v>420</v>
      </c>
      <c r="C22" s="7">
        <v>1229747.02</v>
      </c>
      <c r="D22" s="7">
        <v>437100.01</v>
      </c>
      <c r="E22" s="7">
        <v>1112361.25</v>
      </c>
      <c r="F22" s="6">
        <v>338275</v>
      </c>
      <c r="G22" s="6">
        <v>277011</v>
      </c>
      <c r="H22" s="6">
        <v>281024</v>
      </c>
      <c r="I22" s="7">
        <v>6.9748032459811898E-2</v>
      </c>
      <c r="J22" s="7">
        <v>3.4376607643136402E-2</v>
      </c>
      <c r="K22" s="7">
        <v>8.92042533402439E-2</v>
      </c>
      <c r="L22" s="6">
        <v>-57251</v>
      </c>
      <c r="M22" s="6">
        <v>4013</v>
      </c>
      <c r="N22" s="7">
        <v>-16.924395831793699</v>
      </c>
      <c r="O22" s="7">
        <v>1.44867893332756</v>
      </c>
      <c r="P22" s="7">
        <v>-117385.77</v>
      </c>
      <c r="Q22" s="7">
        <v>675261.24</v>
      </c>
      <c r="R22" s="7">
        <v>-9.5455218098434607</v>
      </c>
      <c r="S22" s="7">
        <v>154.486667707923</v>
      </c>
      <c r="T22" s="7">
        <v>1.9456220880432001E-2</v>
      </c>
      <c r="U22" s="7">
        <v>5.4827645697107498E-2</v>
      </c>
      <c r="V22" s="7">
        <v>27.895010359815402</v>
      </c>
      <c r="W22" s="7">
        <v>159.49114661421299</v>
      </c>
    </row>
    <row r="23" spans="1:23" ht="14.45" customHeight="1" x14ac:dyDescent="0.2">
      <c r="A23" s="4" t="s">
        <v>439</v>
      </c>
      <c r="B23" s="4" t="s">
        <v>440</v>
      </c>
      <c r="C23" s="7"/>
      <c r="D23" s="7">
        <v>754941.34</v>
      </c>
      <c r="E23" s="7">
        <v>1712301.89</v>
      </c>
      <c r="F23" s="6"/>
      <c r="G23" s="6">
        <v>11286</v>
      </c>
      <c r="H23" s="6">
        <v>9713</v>
      </c>
      <c r="I23" s="7"/>
      <c r="J23" s="7">
        <v>1.14236716869156</v>
      </c>
      <c r="K23" s="7">
        <v>2.9327117662876399</v>
      </c>
      <c r="L23" s="6"/>
      <c r="M23" s="6">
        <v>-1573</v>
      </c>
      <c r="N23" s="7"/>
      <c r="O23" s="7">
        <v>-13.937621832358699</v>
      </c>
      <c r="P23" s="7"/>
      <c r="Q23" s="7">
        <v>957360.55</v>
      </c>
      <c r="R23" s="7"/>
      <c r="S23" s="7">
        <v>126.812574603478</v>
      </c>
      <c r="T23" s="7"/>
      <c r="U23" s="7">
        <v>1.7903445975960799</v>
      </c>
      <c r="V23" s="7"/>
      <c r="W23" s="7">
        <v>156.72234345168499</v>
      </c>
    </row>
    <row r="24" spans="1:23" ht="14.45" customHeight="1" x14ac:dyDescent="0.2">
      <c r="A24" s="4" t="s">
        <v>441</v>
      </c>
      <c r="B24" s="4" t="s">
        <v>437</v>
      </c>
      <c r="C24" s="7">
        <v>1260694.28</v>
      </c>
      <c r="D24" s="7">
        <v>1291090.79</v>
      </c>
      <c r="E24" s="7">
        <v>3431556.26</v>
      </c>
      <c r="F24" s="6">
        <v>28840</v>
      </c>
      <c r="G24" s="6">
        <v>47673</v>
      </c>
      <c r="H24" s="6">
        <v>50528</v>
      </c>
      <c r="I24" s="7">
        <v>0.55364514202399595</v>
      </c>
      <c r="J24" s="7">
        <v>0.38784516543392</v>
      </c>
      <c r="K24" s="7">
        <v>0.96691120398265595</v>
      </c>
      <c r="L24" s="6">
        <v>21688</v>
      </c>
      <c r="M24" s="6">
        <v>2855</v>
      </c>
      <c r="N24" s="7">
        <v>75.201109570041595</v>
      </c>
      <c r="O24" s="7">
        <v>5.9887147861472902</v>
      </c>
      <c r="P24" s="7">
        <v>2170861.98</v>
      </c>
      <c r="Q24" s="7">
        <v>2140465.4700000002</v>
      </c>
      <c r="R24" s="7">
        <v>172.195750741409</v>
      </c>
      <c r="S24" s="7">
        <v>165.78737038314699</v>
      </c>
      <c r="T24" s="7">
        <v>0.413266061958661</v>
      </c>
      <c r="U24" s="7">
        <v>0.57906603854873595</v>
      </c>
      <c r="V24" s="7">
        <v>74.644574762790796</v>
      </c>
      <c r="W24" s="7">
        <v>149.30340511035601</v>
      </c>
    </row>
    <row r="25" spans="1:23" ht="14.45" customHeight="1" x14ac:dyDescent="0.2">
      <c r="A25" s="4" t="s">
        <v>442</v>
      </c>
      <c r="B25" s="4" t="s">
        <v>420</v>
      </c>
      <c r="C25" s="7">
        <v>3960834.11</v>
      </c>
      <c r="D25" s="7">
        <v>1551744.27</v>
      </c>
      <c r="E25" s="7">
        <v>3785187.68</v>
      </c>
      <c r="F25" s="6">
        <v>2625039</v>
      </c>
      <c r="G25" s="6">
        <v>943723</v>
      </c>
      <c r="H25" s="6">
        <v>942950</v>
      </c>
      <c r="I25" s="7">
        <v>0.13122040017040501</v>
      </c>
      <c r="J25" s="7">
        <v>0.125430613961176</v>
      </c>
      <c r="K25" s="7">
        <v>0.30948918583115098</v>
      </c>
      <c r="L25" s="6">
        <v>-1682089</v>
      </c>
      <c r="M25" s="6">
        <v>-773</v>
      </c>
      <c r="N25" s="7">
        <v>-64.078628927036902</v>
      </c>
      <c r="O25" s="7">
        <v>-8.1909628143003801E-2</v>
      </c>
      <c r="P25" s="7">
        <v>-175646.43</v>
      </c>
      <c r="Q25" s="7">
        <v>2233443.41</v>
      </c>
      <c r="R25" s="7">
        <v>-4.4345818360971396</v>
      </c>
      <c r="S25" s="7">
        <v>143.93115239278401</v>
      </c>
      <c r="T25" s="7">
        <v>0.178268785660746</v>
      </c>
      <c r="U25" s="7">
        <v>0.18405857186997501</v>
      </c>
      <c r="V25" s="7">
        <v>135.85447493624699</v>
      </c>
      <c r="W25" s="7">
        <v>146.741346516047</v>
      </c>
    </row>
    <row r="26" spans="1:23" x14ac:dyDescent="0.2">
      <c r="A26" s="4"/>
      <c r="B26" s="4"/>
      <c r="C26" s="7"/>
      <c r="D26" s="7"/>
      <c r="E26" s="7"/>
      <c r="F26" s="6"/>
      <c r="G26" s="6"/>
      <c r="H26" s="6"/>
      <c r="I26" s="7"/>
      <c r="J26" s="7"/>
      <c r="K26" s="7"/>
      <c r="L26" s="6"/>
      <c r="M26" s="6"/>
      <c r="N26" s="7"/>
      <c r="O26" s="7"/>
      <c r="P26" s="7"/>
      <c r="Q26" s="7"/>
      <c r="R26" s="7"/>
      <c r="S26" s="7"/>
      <c r="T26" s="7"/>
      <c r="U26" s="7"/>
      <c r="V26" s="7"/>
      <c r="W26" s="7"/>
    </row>
    <row r="27" spans="1:23" x14ac:dyDescent="0.2">
      <c r="A27" s="4"/>
      <c r="B27" s="4"/>
      <c r="C27" s="7"/>
      <c r="D27" s="7"/>
      <c r="E27" s="7"/>
      <c r="F27" s="6"/>
      <c r="G27" s="6"/>
      <c r="H27" s="6"/>
      <c r="I27" s="7"/>
      <c r="J27" s="7"/>
      <c r="K27" s="7"/>
      <c r="L27" s="6"/>
      <c r="M27" s="6"/>
      <c r="N27" s="7"/>
      <c r="O27" s="7"/>
      <c r="P27" s="7"/>
      <c r="Q27" s="7"/>
      <c r="R27" s="7"/>
      <c r="S27" s="7"/>
      <c r="T27" s="7"/>
      <c r="U27" s="7"/>
      <c r="V27" s="7"/>
      <c r="W27" s="7"/>
    </row>
    <row r="28" spans="1:23" x14ac:dyDescent="0.2">
      <c r="A28" s="4"/>
      <c r="B28" s="4"/>
      <c r="C28" s="7"/>
      <c r="D28" s="7"/>
      <c r="E28" s="7"/>
      <c r="F28" s="6"/>
      <c r="G28" s="6"/>
      <c r="H28" s="6"/>
      <c r="I28" s="7"/>
      <c r="J28" s="7"/>
      <c r="K28" s="7"/>
      <c r="L28" s="6"/>
      <c r="M28" s="6"/>
      <c r="N28" s="7"/>
      <c r="O28" s="7"/>
      <c r="P28" s="7"/>
      <c r="Q28" s="7"/>
      <c r="R28" s="7"/>
      <c r="S28" s="7"/>
      <c r="T28" s="7"/>
      <c r="U28" s="7"/>
      <c r="V28" s="7"/>
      <c r="W28" s="7"/>
    </row>
    <row r="29" spans="1:23" x14ac:dyDescent="0.2">
      <c r="A29" s="4"/>
      <c r="B29" s="4"/>
      <c r="C29" s="7"/>
      <c r="D29" s="7"/>
      <c r="E29" s="7"/>
      <c r="F29" s="6"/>
      <c r="G29" s="6"/>
      <c r="H29" s="6"/>
      <c r="I29" s="7"/>
      <c r="J29" s="7"/>
      <c r="K29" s="7"/>
      <c r="L29" s="6"/>
      <c r="M29" s="6"/>
      <c r="N29" s="7"/>
      <c r="O29" s="7"/>
      <c r="P29" s="7"/>
      <c r="Q29" s="7"/>
      <c r="R29" s="7"/>
      <c r="S29" s="7"/>
      <c r="T29" s="7"/>
      <c r="U29" s="7"/>
      <c r="V29" s="7"/>
      <c r="W29" s="7"/>
    </row>
    <row r="30" spans="1:23" x14ac:dyDescent="0.2">
      <c r="A30" s="4"/>
      <c r="B30" s="4"/>
      <c r="C30" s="7"/>
      <c r="D30" s="7"/>
      <c r="E30" s="7"/>
      <c r="F30" s="6"/>
      <c r="G30" s="6"/>
      <c r="H30" s="6"/>
      <c r="I30" s="7"/>
      <c r="J30" s="7"/>
      <c r="K30" s="7"/>
      <c r="L30" s="6"/>
      <c r="M30" s="6"/>
      <c r="N30" s="7"/>
      <c r="O30" s="7"/>
      <c r="P30" s="7"/>
      <c r="Q30" s="7"/>
      <c r="R30" s="7"/>
      <c r="S30" s="7"/>
      <c r="T30" s="7"/>
      <c r="U30" s="7"/>
      <c r="V30" s="7"/>
      <c r="W30" s="7"/>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30"/>
  <sheetViews>
    <sheetView showGridLines="0" workbookViewId="0"/>
  </sheetViews>
  <sheetFormatPr defaultColWidth="11.42578125" defaultRowHeight="12.75" x14ac:dyDescent="0.2"/>
  <cols>
    <col min="1" max="1" width="23.7109375" customWidth="1"/>
    <col min="2" max="2" width="15.7109375" customWidth="1"/>
    <col min="3" max="5" width="26.7109375" customWidth="1"/>
    <col min="6" max="8" width="21.7109375" customWidth="1"/>
    <col min="9" max="11" width="25.7109375" customWidth="1"/>
    <col min="12" max="13" width="38.7109375" customWidth="1"/>
    <col min="14" max="15" width="42.7109375" customWidth="1"/>
    <col min="16" max="17" width="44.7109375" customWidth="1"/>
    <col min="18" max="19" width="42.7109375" customWidth="1"/>
    <col min="20" max="21" width="48.7109375" customWidth="1"/>
    <col min="22" max="23" width="46.7109375" customWidth="1"/>
  </cols>
  <sheetData>
    <row r="1" spans="1:23" ht="14.45" customHeight="1" x14ac:dyDescent="0.2">
      <c r="A1" s="1" t="s">
        <v>443</v>
      </c>
    </row>
    <row r="2" spans="1:23" ht="29.1" customHeight="1" x14ac:dyDescent="0.2">
      <c r="A2" s="1" t="s">
        <v>120</v>
      </c>
    </row>
    <row r="3" spans="1:23" ht="14.45" customHeight="1" x14ac:dyDescent="0.2">
      <c r="A3" t="s">
        <v>410</v>
      </c>
    </row>
    <row r="4" spans="1:23" ht="14.45" customHeight="1" x14ac:dyDescent="0.2">
      <c r="A4" t="s">
        <v>411</v>
      </c>
    </row>
    <row r="5" spans="1:23" ht="29.1" customHeight="1" x14ac:dyDescent="0.2">
      <c r="A5" s="3" t="s">
        <v>13</v>
      </c>
      <c r="B5" s="3" t="s">
        <v>117</v>
      </c>
      <c r="C5" s="5" t="s">
        <v>304</v>
      </c>
      <c r="D5" s="5" t="s">
        <v>141</v>
      </c>
      <c r="E5" s="5" t="s">
        <v>142</v>
      </c>
      <c r="F5" s="5" t="s">
        <v>191</v>
      </c>
      <c r="G5" s="5" t="s">
        <v>192</v>
      </c>
      <c r="H5" s="5" t="s">
        <v>193</v>
      </c>
      <c r="I5" s="5" t="s">
        <v>412</v>
      </c>
      <c r="J5" t="s">
        <v>413</v>
      </c>
      <c r="K5" s="5" t="s">
        <v>414</v>
      </c>
      <c r="L5" s="5" t="s">
        <v>194</v>
      </c>
      <c r="M5" s="5" t="s">
        <v>195</v>
      </c>
      <c r="N5" s="5" t="s">
        <v>196</v>
      </c>
      <c r="O5" s="5" t="s">
        <v>197</v>
      </c>
      <c r="P5" s="5" t="s">
        <v>146</v>
      </c>
      <c r="Q5" s="5" t="s">
        <v>147</v>
      </c>
      <c r="R5" s="5" t="s">
        <v>148</v>
      </c>
      <c r="S5" s="5" t="s">
        <v>149</v>
      </c>
      <c r="T5" s="5" t="s">
        <v>415</v>
      </c>
      <c r="U5" s="5" t="s">
        <v>416</v>
      </c>
      <c r="V5" s="5" t="s">
        <v>417</v>
      </c>
      <c r="W5" s="5" t="s">
        <v>418</v>
      </c>
    </row>
    <row r="6" spans="1:23" ht="14.45" customHeight="1" x14ac:dyDescent="0.2">
      <c r="A6" s="4" t="s">
        <v>444</v>
      </c>
      <c r="B6" s="4" t="s">
        <v>420</v>
      </c>
      <c r="C6" s="7"/>
      <c r="D6" s="7">
        <v>72091653.260000005</v>
      </c>
      <c r="E6" s="7">
        <v>5579596.5099999998</v>
      </c>
      <c r="F6" s="6"/>
      <c r="G6" s="6">
        <v>2725727</v>
      </c>
      <c r="H6" s="6">
        <v>2938990</v>
      </c>
      <c r="I6" s="7"/>
      <c r="J6">
        <v>0.86426415445260696</v>
      </c>
      <c r="K6" s="7">
        <v>6.2285609929839003E-2</v>
      </c>
      <c r="L6" s="6"/>
      <c r="M6" s="6">
        <v>213263</v>
      </c>
      <c r="N6" s="7"/>
      <c r="O6" s="7">
        <v>7.8240777598050002</v>
      </c>
      <c r="P6" s="7"/>
      <c r="Q6" s="7">
        <v>-66512056.75</v>
      </c>
      <c r="R6" s="7"/>
      <c r="S6" s="7">
        <v>-92.260412602999907</v>
      </c>
      <c r="T6" s="7"/>
      <c r="U6" s="7">
        <v>-0.80197854452276796</v>
      </c>
      <c r="V6" s="7"/>
      <c r="W6" s="7">
        <v>-92.793220728992495</v>
      </c>
    </row>
    <row r="7" spans="1:23" ht="14.45" customHeight="1" x14ac:dyDescent="0.2">
      <c r="A7" s="4" t="s">
        <v>445</v>
      </c>
      <c r="B7" s="4" t="s">
        <v>420</v>
      </c>
      <c r="C7" s="7"/>
      <c r="D7" s="7">
        <v>20544392.079999998</v>
      </c>
      <c r="E7" s="7">
        <v>1680563.65</v>
      </c>
      <c r="F7" s="6"/>
      <c r="G7" s="6">
        <v>949230</v>
      </c>
      <c r="H7" s="6">
        <v>1031043</v>
      </c>
      <c r="I7" s="7"/>
      <c r="J7">
        <v>0.87372997410756803</v>
      </c>
      <c r="K7" s="7">
        <v>6.5537720628640703E-2</v>
      </c>
      <c r="L7" s="6"/>
      <c r="M7" s="6">
        <v>81813</v>
      </c>
      <c r="N7" s="7"/>
      <c r="O7" s="7">
        <v>8.6188805663537806</v>
      </c>
      <c r="P7" s="7"/>
      <c r="Q7" s="7">
        <v>-18863828.43</v>
      </c>
      <c r="R7" s="7"/>
      <c r="S7" s="7">
        <v>-91.819842400515597</v>
      </c>
      <c r="T7" s="7"/>
      <c r="U7" s="7">
        <v>-0.80819225347892698</v>
      </c>
      <c r="V7" s="7"/>
      <c r="W7" s="7">
        <v>-92.499087524657597</v>
      </c>
    </row>
    <row r="8" spans="1:23" ht="14.45" customHeight="1" x14ac:dyDescent="0.2">
      <c r="A8" s="4" t="s">
        <v>446</v>
      </c>
      <c r="B8" s="4" t="s">
        <v>420</v>
      </c>
      <c r="C8" s="7"/>
      <c r="D8" s="7">
        <v>13249163.01</v>
      </c>
      <c r="E8" s="7">
        <v>1099615.83</v>
      </c>
      <c r="F8" s="6"/>
      <c r="G8" s="6">
        <v>471566</v>
      </c>
      <c r="H8" s="6">
        <v>518681</v>
      </c>
      <c r="I8" s="7"/>
      <c r="J8">
        <v>0.88227350674931904</v>
      </c>
      <c r="K8" s="7">
        <v>6.6355981803660702E-2</v>
      </c>
      <c r="L8" s="6"/>
      <c r="M8" s="6">
        <v>47115</v>
      </c>
      <c r="N8" s="7"/>
      <c r="O8" s="7">
        <v>9.9911783292264502</v>
      </c>
      <c r="P8" s="7"/>
      <c r="Q8" s="7">
        <v>-12149547.18</v>
      </c>
      <c r="R8" s="7"/>
      <c r="S8" s="7">
        <v>-91.700488331451197</v>
      </c>
      <c r="T8" s="7"/>
      <c r="U8" s="7">
        <v>-0.81591752494565895</v>
      </c>
      <c r="V8" s="7"/>
      <c r="W8" s="7">
        <v>-92.478978310462395</v>
      </c>
    </row>
    <row r="9" spans="1:23" ht="14.45" customHeight="1" x14ac:dyDescent="0.2">
      <c r="A9" s="4" t="s">
        <v>447</v>
      </c>
      <c r="B9" s="4" t="s">
        <v>437</v>
      </c>
      <c r="C9" s="7">
        <v>30374203.420000002</v>
      </c>
      <c r="D9" s="7">
        <v>14125811.75</v>
      </c>
      <c r="E9" s="7">
        <v>3493116.46</v>
      </c>
      <c r="F9" s="6">
        <v>491996</v>
      </c>
      <c r="G9" s="6">
        <v>1527341</v>
      </c>
      <c r="H9" s="6">
        <v>1683722</v>
      </c>
      <c r="I9" s="7">
        <v>1.14986925482808</v>
      </c>
      <c r="J9">
        <v>0.16196630482664301</v>
      </c>
      <c r="K9" s="7">
        <v>3.6440973912387403E-2</v>
      </c>
      <c r="L9" s="6">
        <v>1191726</v>
      </c>
      <c r="M9" s="6">
        <v>156381</v>
      </c>
      <c r="N9" s="7">
        <v>242.22270099756901</v>
      </c>
      <c r="O9" s="7">
        <v>10.2387744452614</v>
      </c>
      <c r="P9" s="7">
        <v>-26881086.960000001</v>
      </c>
      <c r="Q9" s="7">
        <v>-10632695.289999999</v>
      </c>
      <c r="R9" s="7">
        <v>-88.499726522210807</v>
      </c>
      <c r="S9" s="7">
        <v>-75.271393093568605</v>
      </c>
      <c r="T9" s="7">
        <v>-1.1134282809156899</v>
      </c>
      <c r="U9" s="7">
        <v>-0.12552533091425599</v>
      </c>
      <c r="V9" s="7">
        <v>-96.830859355585105</v>
      </c>
      <c r="W9" s="7">
        <v>-77.500891959354604</v>
      </c>
    </row>
    <row r="10" spans="1:23" ht="14.45" customHeight="1" x14ac:dyDescent="0.2">
      <c r="A10" s="4" t="s">
        <v>448</v>
      </c>
      <c r="B10" s="4" t="s">
        <v>420</v>
      </c>
      <c r="C10" s="7"/>
      <c r="D10" s="7">
        <v>10804926.289999999</v>
      </c>
      <c r="E10" s="7">
        <v>3003007.05</v>
      </c>
      <c r="F10" s="6"/>
      <c r="G10" s="6">
        <v>1715884</v>
      </c>
      <c r="H10" s="6">
        <v>2020809</v>
      </c>
      <c r="I10" s="7"/>
      <c r="J10">
        <v>0.20189131297141399</v>
      </c>
      <c r="K10" s="7">
        <v>4.7823241034110897E-2</v>
      </c>
      <c r="L10" s="6"/>
      <c r="M10" s="6">
        <v>304925</v>
      </c>
      <c r="N10" s="7"/>
      <c r="O10" s="7">
        <v>17.770723428856499</v>
      </c>
      <c r="P10" s="7"/>
      <c r="Q10" s="7">
        <v>-7801919.2400000002</v>
      </c>
      <c r="R10" s="7"/>
      <c r="S10" s="7">
        <v>-72.207056583261505</v>
      </c>
      <c r="T10" s="7"/>
      <c r="U10" s="7">
        <v>-0.15406807193730301</v>
      </c>
      <c r="V10" s="7"/>
      <c r="W10" s="7">
        <v>-76.312382969701005</v>
      </c>
    </row>
    <row r="11" spans="1:23" ht="14.45" customHeight="1" x14ac:dyDescent="0.2">
      <c r="A11" s="4" t="s">
        <v>449</v>
      </c>
      <c r="B11" s="4" t="s">
        <v>420</v>
      </c>
      <c r="C11" s="7">
        <v>1744009.77</v>
      </c>
      <c r="D11" s="7">
        <v>8066891.5</v>
      </c>
      <c r="E11" s="7">
        <v>2153894.59</v>
      </c>
      <c r="F11" s="6">
        <v>474343</v>
      </c>
      <c r="G11" s="6">
        <v>428804</v>
      </c>
      <c r="H11" s="6">
        <v>473968</v>
      </c>
      <c r="I11" s="7">
        <v>8.7822761064661706E-2</v>
      </c>
      <c r="J11">
        <v>0.43083931853943602</v>
      </c>
      <c r="K11" s="7">
        <v>0.10315730390891401</v>
      </c>
      <c r="L11" s="6">
        <v>-375</v>
      </c>
      <c r="M11" s="6">
        <v>45164</v>
      </c>
      <c r="N11" s="7">
        <v>-7.9056716342393599E-2</v>
      </c>
      <c r="O11" s="7">
        <v>10.5325510023227</v>
      </c>
      <c r="P11" s="7">
        <v>409884.82</v>
      </c>
      <c r="Q11" s="7">
        <v>-5912996.9100000001</v>
      </c>
      <c r="R11" s="7">
        <v>23.502438291959798</v>
      </c>
      <c r="S11" s="7">
        <v>-73.299571588386897</v>
      </c>
      <c r="T11" s="7">
        <v>1.53345428442527E-2</v>
      </c>
      <c r="U11" s="7">
        <v>-0.32768201463052099</v>
      </c>
      <c r="V11" s="7">
        <v>17.460784264072799</v>
      </c>
      <c r="W11" s="7">
        <v>-76.056664405973393</v>
      </c>
    </row>
    <row r="12" spans="1:23" ht="14.45" customHeight="1" x14ac:dyDescent="0.2">
      <c r="A12" s="4" t="s">
        <v>450</v>
      </c>
      <c r="B12" s="4" t="s">
        <v>420</v>
      </c>
      <c r="C12" s="7"/>
      <c r="D12" s="7">
        <v>33962266.719999999</v>
      </c>
      <c r="E12" s="7">
        <v>11013407.85</v>
      </c>
      <c r="F12" s="6"/>
      <c r="G12" s="6">
        <v>4723624</v>
      </c>
      <c r="H12" s="6">
        <v>6350800</v>
      </c>
      <c r="I12" s="7"/>
      <c r="J12">
        <v>0.23114845393205999</v>
      </c>
      <c r="K12" s="7">
        <v>5.63467234890195E-2</v>
      </c>
      <c r="L12" s="6"/>
      <c r="M12" s="6">
        <v>1627176</v>
      </c>
      <c r="N12" s="7"/>
      <c r="O12" s="7">
        <v>34.447619031489403</v>
      </c>
      <c r="P12" s="7"/>
      <c r="Q12" s="7">
        <v>-22948858.870000001</v>
      </c>
      <c r="R12" s="7"/>
      <c r="S12" s="7">
        <v>-67.571634894692295</v>
      </c>
      <c r="T12" s="7"/>
      <c r="U12" s="7">
        <v>-0.17480173044304101</v>
      </c>
      <c r="V12" s="7"/>
      <c r="W12" s="7">
        <v>-75.623144983015493</v>
      </c>
    </row>
    <row r="13" spans="1:23" ht="14.45" customHeight="1" x14ac:dyDescent="0.2">
      <c r="A13" s="4" t="s">
        <v>451</v>
      </c>
      <c r="B13" s="4" t="s">
        <v>420</v>
      </c>
      <c r="C13" s="7">
        <v>4213805.3600000003</v>
      </c>
      <c r="D13" s="7">
        <v>20874614.57</v>
      </c>
      <c r="E13" s="7">
        <v>7153562.1699999999</v>
      </c>
      <c r="F13" s="6">
        <v>341171</v>
      </c>
      <c r="G13" s="6">
        <v>335563</v>
      </c>
      <c r="H13" s="6">
        <v>458899</v>
      </c>
      <c r="I13" s="7">
        <v>9.5077442845585003E-2</v>
      </c>
      <c r="J13">
        <v>0.49045683931841499</v>
      </c>
      <c r="K13" s="7">
        <v>0.12235968608115801</v>
      </c>
      <c r="L13" s="6">
        <v>117728</v>
      </c>
      <c r="M13" s="6">
        <v>123336</v>
      </c>
      <c r="N13" s="7">
        <v>34.507036061095498</v>
      </c>
      <c r="O13" s="7">
        <v>36.7549461651016</v>
      </c>
      <c r="P13" s="7">
        <v>2939756.81</v>
      </c>
      <c r="Q13" s="7">
        <v>-13721052.4</v>
      </c>
      <c r="R13" s="7">
        <v>69.764893222310604</v>
      </c>
      <c r="S13" s="7">
        <v>-65.730805970038105</v>
      </c>
      <c r="T13" s="7">
        <v>2.72822432355731E-2</v>
      </c>
      <c r="U13" s="7">
        <v>-0.368097153237257</v>
      </c>
      <c r="V13" s="7">
        <v>28.6947591553152</v>
      </c>
      <c r="W13" s="7">
        <v>-75.051895238895895</v>
      </c>
    </row>
    <row r="14" spans="1:23" ht="14.45" customHeight="1" x14ac:dyDescent="0.2">
      <c r="A14" s="4" t="s">
        <v>452</v>
      </c>
      <c r="B14" s="4" t="s">
        <v>426</v>
      </c>
      <c r="C14" s="7"/>
      <c r="D14" s="7">
        <v>10331410.43</v>
      </c>
      <c r="E14" s="7">
        <v>3616713.76</v>
      </c>
      <c r="F14" s="6"/>
      <c r="G14" s="6">
        <v>135980</v>
      </c>
      <c r="H14" s="6">
        <v>166255</v>
      </c>
      <c r="I14" s="7"/>
      <c r="J14">
        <v>0.44987380563489099</v>
      </c>
      <c r="K14" s="7">
        <v>0.12987921462139901</v>
      </c>
      <c r="L14" s="6"/>
      <c r="M14" s="6">
        <v>30275</v>
      </c>
      <c r="N14" s="7"/>
      <c r="O14" s="7">
        <v>22.264303574054999</v>
      </c>
      <c r="P14" s="7"/>
      <c r="Q14" s="7">
        <v>-6714696.6699999999</v>
      </c>
      <c r="R14" s="7"/>
      <c r="S14" s="7">
        <v>-64.993029901339398</v>
      </c>
      <c r="T14" s="7"/>
      <c r="U14" s="7">
        <v>-0.31999459101349198</v>
      </c>
      <c r="V14" s="7"/>
      <c r="W14" s="7">
        <v>-71.129856196427198</v>
      </c>
    </row>
    <row r="15" spans="1:23" ht="14.45" customHeight="1" x14ac:dyDescent="0.2">
      <c r="A15" s="4" t="s">
        <v>453</v>
      </c>
      <c r="B15" s="4" t="s">
        <v>420</v>
      </c>
      <c r="C15" s="7">
        <v>2379788.34</v>
      </c>
      <c r="D15" s="7">
        <v>6526911.4400000004</v>
      </c>
      <c r="E15" s="7">
        <v>1863257.16</v>
      </c>
      <c r="F15" s="6">
        <v>833264</v>
      </c>
      <c r="G15" s="6">
        <v>291874</v>
      </c>
      <c r="H15" s="6">
        <v>256982</v>
      </c>
      <c r="I15" s="7">
        <v>5.2104067031582303E-2</v>
      </c>
      <c r="J15">
        <v>0.36742945801927801</v>
      </c>
      <c r="K15" s="7">
        <v>0.116032353301449</v>
      </c>
      <c r="L15" s="6">
        <v>-576282</v>
      </c>
      <c r="M15" s="6">
        <v>-34892</v>
      </c>
      <c r="N15" s="7">
        <v>-69.1595940782273</v>
      </c>
      <c r="O15" s="7">
        <v>-11.9544735056908</v>
      </c>
      <c r="P15" s="7">
        <v>-516531.18</v>
      </c>
      <c r="Q15" s="7">
        <v>-4663654.28</v>
      </c>
      <c r="R15" s="7">
        <v>-21.7049210351203</v>
      </c>
      <c r="S15" s="7">
        <v>-71.452697387908799</v>
      </c>
      <c r="T15" s="7">
        <v>6.3928286269867199E-2</v>
      </c>
      <c r="U15" s="7">
        <v>-0.251397104717828</v>
      </c>
      <c r="V15" s="7">
        <v>122.69346696317901</v>
      </c>
      <c r="W15" s="7">
        <v>-68.420508816317707</v>
      </c>
    </row>
    <row r="16" spans="1:23" ht="14.45" customHeight="1" x14ac:dyDescent="0.2">
      <c r="A16" s="4" t="s">
        <v>454</v>
      </c>
      <c r="B16" s="4" t="s">
        <v>420</v>
      </c>
      <c r="C16" s="7"/>
      <c r="D16" s="7">
        <v>14161061.98</v>
      </c>
      <c r="E16" s="7">
        <v>5204091.0999999996</v>
      </c>
      <c r="F16" s="6"/>
      <c r="G16" s="6">
        <v>3007093</v>
      </c>
      <c r="H16" s="6">
        <v>3426061</v>
      </c>
      <c r="I16" s="7"/>
      <c r="J16">
        <v>9.3181718525653295E-2</v>
      </c>
      <c r="K16" s="7">
        <v>2.96828801960323E-2</v>
      </c>
      <c r="L16" s="6"/>
      <c r="M16" s="6">
        <v>418968</v>
      </c>
      <c r="N16" s="7"/>
      <c r="O16" s="7">
        <v>13.932658550966</v>
      </c>
      <c r="P16" s="7"/>
      <c r="Q16" s="7">
        <v>-8956970.8800000008</v>
      </c>
      <c r="R16" s="7"/>
      <c r="S16" s="7">
        <v>-63.250700354607197</v>
      </c>
      <c r="T16" s="7"/>
      <c r="U16" s="7">
        <v>-6.3498838329621096E-2</v>
      </c>
      <c r="V16" s="7"/>
      <c r="W16" s="7">
        <v>-68.145167672712105</v>
      </c>
    </row>
    <row r="17" spans="1:23" ht="14.45" customHeight="1" x14ac:dyDescent="0.2">
      <c r="A17" s="4" t="s">
        <v>455</v>
      </c>
      <c r="B17" s="4" t="s">
        <v>420</v>
      </c>
      <c r="C17" s="7"/>
      <c r="D17" s="7">
        <v>2803083.53</v>
      </c>
      <c r="E17" s="7">
        <v>1000581.58</v>
      </c>
      <c r="F17" s="6"/>
      <c r="G17" s="6">
        <v>28413</v>
      </c>
      <c r="H17" s="6">
        <v>31715</v>
      </c>
      <c r="I17" s="7"/>
      <c r="J17">
        <v>2.3168143223292801</v>
      </c>
      <c r="K17" s="7">
        <v>0.75634665594286599</v>
      </c>
      <c r="L17" s="6"/>
      <c r="M17" s="6">
        <v>3302</v>
      </c>
      <c r="N17" s="7"/>
      <c r="O17" s="7">
        <v>11.6214408897336</v>
      </c>
      <c r="P17" s="7"/>
      <c r="Q17" s="7">
        <v>-1802501.95</v>
      </c>
      <c r="R17" s="7"/>
      <c r="S17" s="7">
        <v>-64.304253894281899</v>
      </c>
      <c r="T17" s="7"/>
      <c r="U17" s="7">
        <v>-1.5604676663864101</v>
      </c>
      <c r="V17" s="7"/>
      <c r="W17" s="7">
        <v>-67.354023641288094</v>
      </c>
    </row>
    <row r="18" spans="1:23" ht="14.45" customHeight="1" x14ac:dyDescent="0.2">
      <c r="A18" s="4" t="s">
        <v>456</v>
      </c>
      <c r="B18" s="4" t="s">
        <v>437</v>
      </c>
      <c r="C18" s="7">
        <v>5606349.0599999996</v>
      </c>
      <c r="D18" s="7">
        <v>3031618.7</v>
      </c>
      <c r="E18" s="7">
        <v>1059186.1499999999</v>
      </c>
      <c r="F18" s="6">
        <v>64764</v>
      </c>
      <c r="G18" s="6">
        <v>91139</v>
      </c>
      <c r="H18" s="6">
        <v>97400</v>
      </c>
      <c r="I18" s="7">
        <v>1.1207567295692</v>
      </c>
      <c r="J18">
        <v>0.46440593141797998</v>
      </c>
      <c r="K18" s="7">
        <v>0.15499748301400301</v>
      </c>
      <c r="L18" s="6">
        <v>32636</v>
      </c>
      <c r="M18" s="6">
        <v>6261</v>
      </c>
      <c r="N18" s="7">
        <v>50.392193193749598</v>
      </c>
      <c r="O18" s="7">
        <v>6.8697264617781597</v>
      </c>
      <c r="P18" s="7">
        <v>-4547162.91</v>
      </c>
      <c r="Q18" s="7">
        <v>-1972432.55</v>
      </c>
      <c r="R18" s="7">
        <v>-81.107381315996804</v>
      </c>
      <c r="S18" s="7">
        <v>-65.062026105063893</v>
      </c>
      <c r="T18" s="7">
        <v>-0.96575924655519996</v>
      </c>
      <c r="U18" s="7">
        <v>-0.30940844840397702</v>
      </c>
      <c r="V18" s="7">
        <v>-86.170283084217502</v>
      </c>
      <c r="W18" s="7">
        <v>-66.624568609460695</v>
      </c>
    </row>
    <row r="19" spans="1:23" ht="14.45" customHeight="1" x14ac:dyDescent="0.2">
      <c r="A19" s="4" t="s">
        <v>457</v>
      </c>
      <c r="B19" s="4" t="s">
        <v>420</v>
      </c>
      <c r="C19" s="7"/>
      <c r="D19" s="7">
        <v>34666164.130000003</v>
      </c>
      <c r="E19" s="7">
        <v>13845323.84</v>
      </c>
      <c r="F19" s="6"/>
      <c r="G19" s="6">
        <v>6436517</v>
      </c>
      <c r="H19" s="6">
        <v>7553780</v>
      </c>
      <c r="I19" s="7"/>
      <c r="J19">
        <v>9.6257450597810601E-2</v>
      </c>
      <c r="K19" s="7">
        <v>3.2752454264727698E-2</v>
      </c>
      <c r="L19" s="6"/>
      <c r="M19" s="6">
        <v>1117263</v>
      </c>
      <c r="N19" s="7"/>
      <c r="O19" s="7">
        <v>17.358192326688499</v>
      </c>
      <c r="P19" s="7"/>
      <c r="Q19" s="7">
        <v>-20820840.289999999</v>
      </c>
      <c r="R19" s="7"/>
      <c r="S19" s="7">
        <v>-60.0609868802349</v>
      </c>
      <c r="T19" s="7"/>
      <c r="U19" s="7">
        <v>-6.3504996333083E-2</v>
      </c>
      <c r="V19" s="7"/>
      <c r="W19" s="7">
        <v>-65.974109992195594</v>
      </c>
    </row>
    <row r="20" spans="1:23" ht="14.45" customHeight="1" x14ac:dyDescent="0.2">
      <c r="A20" s="4" t="s">
        <v>458</v>
      </c>
      <c r="B20" s="4" t="s">
        <v>420</v>
      </c>
      <c r="C20" s="7"/>
      <c r="D20" s="7">
        <v>4812708.7699999996</v>
      </c>
      <c r="E20" s="7">
        <v>1860374.95</v>
      </c>
      <c r="F20" s="6"/>
      <c r="G20" s="6">
        <v>45527</v>
      </c>
      <c r="H20" s="6">
        <v>51985</v>
      </c>
      <c r="I20" s="7"/>
      <c r="J20">
        <v>1.81099924816217</v>
      </c>
      <c r="K20" s="7">
        <v>0.62762446810269201</v>
      </c>
      <c r="L20" s="6"/>
      <c r="M20" s="6">
        <v>6458</v>
      </c>
      <c r="N20" s="7"/>
      <c r="O20" s="7">
        <v>14.184989127331001</v>
      </c>
      <c r="P20" s="7"/>
      <c r="Q20" s="7">
        <v>-2952333.82</v>
      </c>
      <c r="R20" s="7"/>
      <c r="S20" s="7">
        <v>-61.344535086007298</v>
      </c>
      <c r="T20" s="7"/>
      <c r="U20" s="7">
        <v>-1.18337478005948</v>
      </c>
      <c r="V20" s="7"/>
      <c r="W20" s="7">
        <v>-65.343747727139402</v>
      </c>
    </row>
    <row r="21" spans="1:23" ht="14.45" customHeight="1" x14ac:dyDescent="0.2">
      <c r="A21" s="4" t="s">
        <v>459</v>
      </c>
      <c r="B21" s="4" t="s">
        <v>420</v>
      </c>
      <c r="C21" s="7">
        <v>1304611.8400000001</v>
      </c>
      <c r="D21" s="7">
        <v>4504918.4000000004</v>
      </c>
      <c r="E21" s="7">
        <v>1595970.37</v>
      </c>
      <c r="F21" s="6">
        <v>935065</v>
      </c>
      <c r="G21" s="6">
        <v>987371</v>
      </c>
      <c r="H21" s="6">
        <v>1010416</v>
      </c>
      <c r="I21" s="7">
        <v>1.7707692544909202E-2</v>
      </c>
      <c r="J21">
        <v>5.8190660832993499E-2</v>
      </c>
      <c r="K21" s="7">
        <v>2.0271874380940601E-2</v>
      </c>
      <c r="L21" s="6">
        <v>75351</v>
      </c>
      <c r="M21" s="6">
        <v>23045</v>
      </c>
      <c r="N21" s="7">
        <v>8.0583702737242895</v>
      </c>
      <c r="O21" s="7">
        <v>2.3339757801272301</v>
      </c>
      <c r="P21" s="7">
        <v>291358.53000000003</v>
      </c>
      <c r="Q21" s="7">
        <v>-2908948.03</v>
      </c>
      <c r="R21" s="7">
        <v>22.332966869287301</v>
      </c>
      <c r="S21" s="7">
        <v>-64.572713015179104</v>
      </c>
      <c r="T21" s="7">
        <v>2.56418183603138E-3</v>
      </c>
      <c r="U21" s="7">
        <v>-3.7918786452052898E-2</v>
      </c>
      <c r="V21" s="7">
        <v>14.480609653280601</v>
      </c>
      <c r="W21" s="7">
        <v>-65.163010540264196</v>
      </c>
    </row>
    <row r="22" spans="1:23" ht="14.45" customHeight="1" x14ac:dyDescent="0.2">
      <c r="A22" s="4" t="s">
        <v>460</v>
      </c>
      <c r="B22" s="4" t="s">
        <v>420</v>
      </c>
      <c r="C22" s="7">
        <v>7163429.1799999997</v>
      </c>
      <c r="D22" s="7">
        <v>8314952.8300000001</v>
      </c>
      <c r="E22" s="7">
        <v>3356904.57</v>
      </c>
      <c r="F22" s="6">
        <v>715677</v>
      </c>
      <c r="G22" s="6">
        <v>1217631</v>
      </c>
      <c r="H22" s="6">
        <v>1390613</v>
      </c>
      <c r="I22" s="7">
        <v>0.179802291075566</v>
      </c>
      <c r="J22">
        <v>0.128494009216789</v>
      </c>
      <c r="K22" s="7">
        <v>4.6266990784626899E-2</v>
      </c>
      <c r="L22" s="6">
        <v>674936</v>
      </c>
      <c r="M22" s="6">
        <v>172982</v>
      </c>
      <c r="N22" s="7">
        <v>94.307348147278702</v>
      </c>
      <c r="O22" s="7">
        <v>14.206438568006201</v>
      </c>
      <c r="P22" s="7">
        <v>-3806524.61</v>
      </c>
      <c r="Q22" s="7">
        <v>-4958048.26</v>
      </c>
      <c r="R22" s="7">
        <v>-53.138301703709999</v>
      </c>
      <c r="S22" s="7">
        <v>-59.628098455490601</v>
      </c>
      <c r="T22" s="7">
        <v>-0.13353530029093899</v>
      </c>
      <c r="U22" s="7">
        <v>-8.2227018432162305E-2</v>
      </c>
      <c r="V22" s="7">
        <v>-74.267852479598204</v>
      </c>
      <c r="W22" s="7">
        <v>-63.9928810170695</v>
      </c>
    </row>
    <row r="23" spans="1:23" ht="14.45" customHeight="1" x14ac:dyDescent="0.2">
      <c r="A23" s="4" t="s">
        <v>461</v>
      </c>
      <c r="B23" s="4" t="s">
        <v>437</v>
      </c>
      <c r="C23" s="7"/>
      <c r="D23" s="7">
        <v>7595572.3499999996</v>
      </c>
      <c r="E23" s="7">
        <v>2544764.0699999998</v>
      </c>
      <c r="F23" s="6"/>
      <c r="G23" s="6">
        <v>134828</v>
      </c>
      <c r="H23" s="6">
        <v>122784</v>
      </c>
      <c r="I23" s="7"/>
      <c r="J23">
        <v>0.85000261304350699</v>
      </c>
      <c r="K23" s="7">
        <v>0.31041657863599198</v>
      </c>
      <c r="L23" s="6"/>
      <c r="M23" s="6">
        <v>-12044</v>
      </c>
      <c r="N23" s="7"/>
      <c r="O23" s="7">
        <v>-8.9328626101403295</v>
      </c>
      <c r="P23" s="7"/>
      <c r="Q23" s="7">
        <v>-5050808.28</v>
      </c>
      <c r="R23" s="7"/>
      <c r="S23" s="7">
        <v>-66.496743724651594</v>
      </c>
      <c r="T23" s="7"/>
      <c r="U23" s="7">
        <v>-0.53958603440751496</v>
      </c>
      <c r="V23" s="7"/>
      <c r="W23" s="7">
        <v>-63.4805147804759</v>
      </c>
    </row>
    <row r="24" spans="1:23" ht="14.45" customHeight="1" x14ac:dyDescent="0.2">
      <c r="A24" s="4" t="s">
        <v>462</v>
      </c>
      <c r="B24" s="4" t="s">
        <v>437</v>
      </c>
      <c r="C24" s="7"/>
      <c r="D24" s="7">
        <v>6386685.9699999997</v>
      </c>
      <c r="E24" s="7">
        <v>2185465.34</v>
      </c>
      <c r="F24" s="6"/>
      <c r="G24" s="6">
        <v>126558</v>
      </c>
      <c r="H24" s="6">
        <v>115080</v>
      </c>
      <c r="I24" s="7"/>
      <c r="J24">
        <v>0.84999662885967597</v>
      </c>
      <c r="K24" s="7">
        <v>0.31797998971331898</v>
      </c>
      <c r="L24" s="6"/>
      <c r="M24" s="6">
        <v>-11478</v>
      </c>
      <c r="N24" s="7"/>
      <c r="O24" s="7">
        <v>-9.0693595031527003</v>
      </c>
      <c r="P24" s="7"/>
      <c r="Q24" s="7">
        <v>-4201220.63</v>
      </c>
      <c r="R24" s="7"/>
      <c r="S24" s="7">
        <v>-65.780917517070307</v>
      </c>
      <c r="T24" s="7"/>
      <c r="U24" s="7">
        <v>-0.532016639146357</v>
      </c>
      <c r="V24" s="7"/>
      <c r="W24" s="7">
        <v>-62.590441077406503</v>
      </c>
    </row>
    <row r="25" spans="1:23" ht="14.45" customHeight="1" x14ac:dyDescent="0.2">
      <c r="A25" s="4" t="s">
        <v>463</v>
      </c>
      <c r="B25" s="4" t="s">
        <v>420</v>
      </c>
      <c r="C25" s="7">
        <v>202967.88</v>
      </c>
      <c r="D25" s="7">
        <v>56650416.060000002</v>
      </c>
      <c r="E25" s="7">
        <v>28751188.059999999</v>
      </c>
      <c r="F25" s="6">
        <v>5433</v>
      </c>
      <c r="G25" s="6">
        <v>2656303</v>
      </c>
      <c r="H25" s="6">
        <v>3460570</v>
      </c>
      <c r="I25" s="7">
        <v>0.76964567944303697</v>
      </c>
      <c r="J25">
        <v>0.61175309623354102</v>
      </c>
      <c r="K25" s="7">
        <v>0.24160474433286999</v>
      </c>
      <c r="L25" s="6">
        <v>3455137</v>
      </c>
      <c r="M25" s="6">
        <v>804267</v>
      </c>
      <c r="N25" s="7">
        <v>63595.380084667799</v>
      </c>
      <c r="O25" s="7">
        <v>30.277682929997098</v>
      </c>
      <c r="P25" s="7">
        <v>28548220.18</v>
      </c>
      <c r="Q25" s="7">
        <v>-27899228</v>
      </c>
      <c r="R25" s="7">
        <v>14065.3881688078</v>
      </c>
      <c r="S25" s="7">
        <v>-49.248054895927297</v>
      </c>
      <c r="T25" s="7">
        <v>-0.52804093511016803</v>
      </c>
      <c r="U25" s="7">
        <v>-0.37014835190067102</v>
      </c>
      <c r="V25" s="7">
        <v>-68.608315386411405</v>
      </c>
      <c r="W25" s="7">
        <v>-60.506167305014301</v>
      </c>
    </row>
    <row r="26" spans="1:23" x14ac:dyDescent="0.2">
      <c r="A26" s="4"/>
      <c r="B26" s="4"/>
      <c r="C26" s="7"/>
      <c r="D26" s="7"/>
      <c r="E26" s="7"/>
      <c r="F26" s="6"/>
      <c r="G26" s="6"/>
      <c r="H26" s="6"/>
      <c r="I26" s="7"/>
      <c r="K26" s="7"/>
      <c r="L26" s="6"/>
      <c r="M26" s="6"/>
      <c r="N26" s="7"/>
      <c r="O26" s="7"/>
      <c r="P26" s="7"/>
      <c r="Q26" s="7"/>
      <c r="R26" s="7"/>
      <c r="S26" s="7"/>
      <c r="T26" s="7"/>
      <c r="U26" s="7"/>
      <c r="V26" s="7"/>
      <c r="W26" s="7"/>
    </row>
    <row r="27" spans="1:23" x14ac:dyDescent="0.2">
      <c r="A27" s="4"/>
      <c r="B27" s="4"/>
      <c r="C27" s="7"/>
      <c r="D27" s="7"/>
      <c r="E27" s="7"/>
      <c r="F27" s="6"/>
      <c r="G27" s="6"/>
      <c r="H27" s="6"/>
      <c r="I27" s="7"/>
      <c r="K27" s="7"/>
      <c r="L27" s="6"/>
      <c r="M27" s="6"/>
      <c r="N27" s="7"/>
      <c r="O27" s="7"/>
      <c r="P27" s="7"/>
      <c r="Q27" s="7"/>
      <c r="R27" s="7"/>
      <c r="S27" s="7"/>
      <c r="T27" s="7"/>
      <c r="U27" s="7"/>
      <c r="V27" s="7"/>
      <c r="W27" s="7"/>
    </row>
    <row r="28" spans="1:23" x14ac:dyDescent="0.2">
      <c r="A28" s="4"/>
      <c r="B28" s="4"/>
      <c r="C28" s="7"/>
      <c r="D28" s="7"/>
      <c r="E28" s="7"/>
      <c r="F28" s="6"/>
      <c r="G28" s="6"/>
      <c r="H28" s="6"/>
      <c r="I28" s="7"/>
      <c r="K28" s="7"/>
      <c r="L28" s="6"/>
      <c r="M28" s="6"/>
      <c r="N28" s="7"/>
      <c r="O28" s="7"/>
      <c r="P28" s="7"/>
      <c r="Q28" s="7"/>
      <c r="R28" s="7"/>
      <c r="S28" s="7"/>
      <c r="T28" s="7"/>
      <c r="U28" s="7"/>
      <c r="V28" s="7"/>
      <c r="W28" s="7"/>
    </row>
    <row r="29" spans="1:23" x14ac:dyDescent="0.2">
      <c r="A29" s="4"/>
      <c r="B29" s="4"/>
      <c r="C29" s="7"/>
      <c r="D29" s="7"/>
      <c r="E29" s="7"/>
      <c r="F29" s="6"/>
      <c r="G29" s="6"/>
      <c r="H29" s="6"/>
      <c r="I29" s="7"/>
      <c r="K29" s="7"/>
      <c r="L29" s="6"/>
      <c r="M29" s="6"/>
      <c r="N29" s="7"/>
      <c r="O29" s="7"/>
      <c r="P29" s="7"/>
      <c r="Q29" s="7"/>
      <c r="R29" s="7"/>
      <c r="S29" s="7"/>
      <c r="T29" s="7"/>
      <c r="U29" s="7"/>
      <c r="V29" s="7"/>
      <c r="W29" s="7"/>
    </row>
    <row r="30" spans="1:23" x14ac:dyDescent="0.2">
      <c r="A30" s="4"/>
      <c r="B30" s="4"/>
      <c r="C30" s="7"/>
      <c r="D30" s="7"/>
      <c r="E30" s="7"/>
      <c r="F30" s="6"/>
      <c r="G30" s="6"/>
      <c r="H30" s="6"/>
      <c r="I30" s="7"/>
      <c r="K30" s="7"/>
      <c r="L30" s="6"/>
      <c r="M30" s="6"/>
      <c r="N30" s="7"/>
      <c r="O30" s="7"/>
      <c r="P30" s="7"/>
      <c r="Q30" s="7"/>
      <c r="R30" s="7"/>
      <c r="S30" s="7"/>
      <c r="T30" s="7"/>
      <c r="U30" s="7"/>
      <c r="V30" s="7"/>
      <c r="W30" s="7"/>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30"/>
  <sheetViews>
    <sheetView showGridLines="0" workbookViewId="0"/>
  </sheetViews>
  <sheetFormatPr defaultColWidth="11.42578125" defaultRowHeight="12.75" x14ac:dyDescent="0.2"/>
  <cols>
    <col min="1" max="1" width="23.7109375" customWidth="1"/>
    <col min="2" max="2" width="31.7109375" customWidth="1"/>
    <col min="3" max="5" width="26.7109375" customWidth="1"/>
    <col min="6" max="8" width="21.7109375" customWidth="1"/>
    <col min="9" max="11" width="25.7109375" customWidth="1"/>
    <col min="12" max="13" width="38.7109375" customWidth="1"/>
    <col min="14" max="15" width="42.7109375" customWidth="1"/>
    <col min="16" max="17" width="44.7109375" customWidth="1"/>
    <col min="18" max="19" width="42.7109375" customWidth="1"/>
    <col min="20" max="21" width="48.7109375" customWidth="1"/>
    <col min="22" max="23" width="46.7109375" customWidth="1"/>
  </cols>
  <sheetData>
    <row r="1" spans="1:23" ht="14.45" customHeight="1" x14ac:dyDescent="0.2">
      <c r="A1" s="1" t="s">
        <v>464</v>
      </c>
    </row>
    <row r="2" spans="1:23" ht="29.1" customHeight="1" x14ac:dyDescent="0.2">
      <c r="A2" s="1" t="s">
        <v>120</v>
      </c>
    </row>
    <row r="3" spans="1:23" ht="14.45" customHeight="1" x14ac:dyDescent="0.2">
      <c r="A3" t="s">
        <v>410</v>
      </c>
    </row>
    <row r="4" spans="1:23" ht="14.45" customHeight="1" x14ac:dyDescent="0.2">
      <c r="A4" t="s">
        <v>411</v>
      </c>
    </row>
    <row r="5" spans="1:23" ht="29.1" customHeight="1" x14ac:dyDescent="0.2">
      <c r="A5" s="3" t="s">
        <v>13</v>
      </c>
      <c r="B5" s="3" t="s">
        <v>117</v>
      </c>
      <c r="C5" s="5" t="s">
        <v>304</v>
      </c>
      <c r="D5" s="5" t="s">
        <v>141</v>
      </c>
      <c r="E5" s="5" t="s">
        <v>142</v>
      </c>
      <c r="F5" s="5" t="s">
        <v>191</v>
      </c>
      <c r="G5" s="5" t="s">
        <v>192</v>
      </c>
      <c r="H5" s="5" t="s">
        <v>193</v>
      </c>
      <c r="I5" s="5" t="s">
        <v>412</v>
      </c>
      <c r="J5" s="5" t="s">
        <v>413</v>
      </c>
      <c r="K5" s="5" t="s">
        <v>414</v>
      </c>
      <c r="L5" s="5" t="s">
        <v>194</v>
      </c>
      <c r="M5" s="5" t="s">
        <v>195</v>
      </c>
      <c r="N5" s="5" t="s">
        <v>196</v>
      </c>
      <c r="O5" s="5" t="s">
        <v>197</v>
      </c>
      <c r="P5" s="5" t="s">
        <v>146</v>
      </c>
      <c r="Q5" s="5" t="s">
        <v>147</v>
      </c>
      <c r="R5" s="5" t="s">
        <v>148</v>
      </c>
      <c r="S5" s="5" t="s">
        <v>149</v>
      </c>
      <c r="T5" s="5" t="s">
        <v>415</v>
      </c>
      <c r="U5" s="5" t="s">
        <v>416</v>
      </c>
      <c r="V5" s="5" t="s">
        <v>417</v>
      </c>
      <c r="W5" s="5" t="s">
        <v>418</v>
      </c>
    </row>
    <row r="6" spans="1:23" ht="14.45" customHeight="1" x14ac:dyDescent="0.2">
      <c r="A6" s="4" t="s">
        <v>465</v>
      </c>
      <c r="B6" s="4" t="s">
        <v>466</v>
      </c>
      <c r="C6" s="7"/>
      <c r="D6" s="7"/>
      <c r="E6" s="7"/>
      <c r="F6" s="6">
        <v>41797387.5</v>
      </c>
      <c r="G6" s="6">
        <v>516919</v>
      </c>
      <c r="H6" s="6">
        <v>37.5</v>
      </c>
      <c r="I6" s="7">
        <v>296427637.5</v>
      </c>
      <c r="J6" s="7">
        <v>3592314</v>
      </c>
      <c r="K6" s="7">
        <v>37.5</v>
      </c>
      <c r="L6" s="6">
        <v>3592314</v>
      </c>
      <c r="M6" s="6">
        <v>3075395</v>
      </c>
      <c r="N6" s="7"/>
      <c r="O6" s="7">
        <v>594.94717741077397</v>
      </c>
      <c r="P6" s="7">
        <v>296427637.5</v>
      </c>
      <c r="Q6" s="7">
        <v>254630250</v>
      </c>
      <c r="R6" s="7"/>
      <c r="S6" s="7">
        <v>609.20135259649896</v>
      </c>
      <c r="T6" s="7">
        <v>37.5</v>
      </c>
      <c r="U6" s="7">
        <v>0</v>
      </c>
      <c r="V6" s="7"/>
      <c r="W6" s="7">
        <v>0</v>
      </c>
    </row>
    <row r="7" spans="1:23" ht="14.45" customHeight="1" x14ac:dyDescent="0.2">
      <c r="A7" s="4" t="s">
        <v>467</v>
      </c>
      <c r="B7" s="4" t="s">
        <v>420</v>
      </c>
      <c r="C7" s="7"/>
      <c r="D7" s="7"/>
      <c r="E7" s="7"/>
      <c r="F7" s="6"/>
      <c r="G7" s="6"/>
      <c r="H7" s="6"/>
      <c r="I7" s="7">
        <v>183171006.40000001</v>
      </c>
      <c r="J7" s="7">
        <v>9330353</v>
      </c>
      <c r="K7" s="7">
        <v>0.67876234404916802</v>
      </c>
      <c r="L7" s="6">
        <v>9330353</v>
      </c>
      <c r="M7" s="6">
        <v>9330353</v>
      </c>
      <c r="N7" s="7"/>
      <c r="O7" s="7"/>
      <c r="P7" s="7">
        <v>183171006.40000001</v>
      </c>
      <c r="Q7" s="7">
        <v>183171006.40000001</v>
      </c>
      <c r="R7" s="7"/>
      <c r="S7" s="7"/>
      <c r="T7" s="7">
        <v>0.67876234404916802</v>
      </c>
      <c r="U7" s="7">
        <v>0.67876234404916802</v>
      </c>
      <c r="V7" s="7"/>
      <c r="W7" s="7"/>
    </row>
    <row r="8" spans="1:23" ht="14.45" customHeight="1" x14ac:dyDescent="0.2">
      <c r="A8" s="4" t="s">
        <v>468</v>
      </c>
      <c r="B8" s="4" t="s">
        <v>469</v>
      </c>
      <c r="C8" s="7"/>
      <c r="D8" s="7"/>
      <c r="E8" s="7"/>
      <c r="F8" s="6">
        <v>62729556</v>
      </c>
      <c r="G8" s="6">
        <v>599529</v>
      </c>
      <c r="H8" s="6">
        <v>130.47142973003599</v>
      </c>
      <c r="I8" s="7">
        <v>228406364</v>
      </c>
      <c r="J8" s="7">
        <v>1422930</v>
      </c>
      <c r="K8" s="7">
        <v>130.47142973003599</v>
      </c>
      <c r="L8" s="6">
        <v>1422930</v>
      </c>
      <c r="M8" s="6">
        <v>823401</v>
      </c>
      <c r="N8" s="7"/>
      <c r="O8" s="7">
        <v>137.34131293065099</v>
      </c>
      <c r="P8" s="7">
        <v>228406364</v>
      </c>
      <c r="Q8" s="7">
        <v>165676808</v>
      </c>
      <c r="R8" s="7"/>
      <c r="S8" s="7">
        <v>264.11283382908101</v>
      </c>
      <c r="T8" s="7">
        <v>130.47142973003599</v>
      </c>
      <c r="U8" s="7">
        <v>0</v>
      </c>
      <c r="V8" s="7"/>
      <c r="W8" s="7">
        <v>0</v>
      </c>
    </row>
    <row r="9" spans="1:23" ht="14.45" customHeight="1" x14ac:dyDescent="0.2">
      <c r="A9" s="4" t="s">
        <v>470</v>
      </c>
      <c r="B9" s="4" t="s">
        <v>469</v>
      </c>
      <c r="C9" s="7"/>
      <c r="D9" s="7"/>
      <c r="E9" s="7"/>
      <c r="F9" s="6">
        <v>518649.86</v>
      </c>
      <c r="G9" s="6">
        <v>37231</v>
      </c>
      <c r="H9" s="6">
        <v>13.846075169431099</v>
      </c>
      <c r="I9" s="7">
        <v>116581703.03</v>
      </c>
      <c r="J9" s="7">
        <v>6647426</v>
      </c>
      <c r="K9" s="7">
        <v>13.846075169431099</v>
      </c>
      <c r="L9" s="6">
        <v>6647426</v>
      </c>
      <c r="M9" s="6">
        <v>6610195</v>
      </c>
      <c r="N9" s="7"/>
      <c r="O9" s="7">
        <v>17754.545942896999</v>
      </c>
      <c r="P9" s="7">
        <v>116581703.03</v>
      </c>
      <c r="Q9" s="7">
        <v>116063053.17</v>
      </c>
      <c r="R9" s="7"/>
      <c r="S9" s="7">
        <v>22377.920466420299</v>
      </c>
      <c r="T9" s="7">
        <v>13.846075169431099</v>
      </c>
      <c r="U9" s="7">
        <v>0</v>
      </c>
      <c r="V9" s="7"/>
      <c r="W9" s="7">
        <v>0</v>
      </c>
    </row>
    <row r="10" spans="1:23" ht="14.45" customHeight="1" x14ac:dyDescent="0.2">
      <c r="A10" s="4" t="s">
        <v>471</v>
      </c>
      <c r="B10" s="4" t="s">
        <v>469</v>
      </c>
      <c r="C10" s="7"/>
      <c r="D10" s="7"/>
      <c r="E10" s="7"/>
      <c r="F10" s="6">
        <v>15671648</v>
      </c>
      <c r="G10" s="6">
        <v>131121</v>
      </c>
      <c r="H10" s="6">
        <v>188.04953393741599</v>
      </c>
      <c r="I10" s="7">
        <v>128977720</v>
      </c>
      <c r="J10" s="7">
        <v>580173</v>
      </c>
      <c r="K10" s="7">
        <v>188.04953393741599</v>
      </c>
      <c r="L10" s="6">
        <v>580173</v>
      </c>
      <c r="M10" s="6">
        <v>449052</v>
      </c>
      <c r="N10" s="7"/>
      <c r="O10" s="7">
        <v>342.47145766124402</v>
      </c>
      <c r="P10" s="7">
        <v>128977720</v>
      </c>
      <c r="Q10" s="7">
        <v>113306072</v>
      </c>
      <c r="R10" s="7"/>
      <c r="S10" s="7">
        <v>723.00036345890396</v>
      </c>
      <c r="T10" s="7">
        <v>188.04953393741599</v>
      </c>
      <c r="U10" s="7">
        <v>0</v>
      </c>
      <c r="V10" s="7"/>
      <c r="W10" s="7">
        <v>0</v>
      </c>
    </row>
    <row r="11" spans="1:23" ht="14.45" customHeight="1" x14ac:dyDescent="0.2">
      <c r="A11" s="4" t="s">
        <v>472</v>
      </c>
      <c r="B11" s="4" t="s">
        <v>469</v>
      </c>
      <c r="C11" s="7"/>
      <c r="D11" s="7"/>
      <c r="E11" s="7"/>
      <c r="F11" s="6">
        <v>7678641</v>
      </c>
      <c r="G11" s="6">
        <v>63346</v>
      </c>
      <c r="H11" s="6">
        <v>197.47147843386901</v>
      </c>
      <c r="I11" s="7">
        <v>93762260</v>
      </c>
      <c r="J11" s="7">
        <v>406975</v>
      </c>
      <c r="K11" s="7">
        <v>197.47147843386901</v>
      </c>
      <c r="L11" s="6">
        <v>406975</v>
      </c>
      <c r="M11" s="6">
        <v>343629</v>
      </c>
      <c r="N11" s="7"/>
      <c r="O11" s="7">
        <v>542.46361254065005</v>
      </c>
      <c r="P11" s="7">
        <v>93762260</v>
      </c>
      <c r="Q11" s="7">
        <v>86083619</v>
      </c>
      <c r="R11" s="7"/>
      <c r="S11" s="7">
        <v>1121.07883413224</v>
      </c>
      <c r="T11" s="7">
        <v>197.47147843386901</v>
      </c>
      <c r="U11" s="7">
        <v>0</v>
      </c>
      <c r="V11" s="7"/>
      <c r="W11" s="7">
        <v>0</v>
      </c>
    </row>
    <row r="12" spans="1:23" ht="14.45" customHeight="1" x14ac:dyDescent="0.2">
      <c r="A12" s="4" t="s">
        <v>473</v>
      </c>
      <c r="B12" s="4" t="s">
        <v>469</v>
      </c>
      <c r="C12" s="7"/>
      <c r="D12" s="7"/>
      <c r="E12" s="7"/>
      <c r="F12" s="6">
        <v>117216.45</v>
      </c>
      <c r="G12" s="6">
        <v>6679</v>
      </c>
      <c r="H12" s="6">
        <v>17.55</v>
      </c>
      <c r="I12" s="7">
        <v>60264014.850000001</v>
      </c>
      <c r="J12" s="7">
        <v>3433847</v>
      </c>
      <c r="K12" s="7">
        <v>17.55</v>
      </c>
      <c r="L12" s="6">
        <v>3433847</v>
      </c>
      <c r="M12" s="6">
        <v>3427168</v>
      </c>
      <c r="N12" s="7"/>
      <c r="O12" s="7">
        <v>51312.591705345098</v>
      </c>
      <c r="P12" s="7">
        <v>60264014.850000001</v>
      </c>
      <c r="Q12" s="7">
        <v>60146798.399999999</v>
      </c>
      <c r="R12" s="7"/>
      <c r="S12" s="7">
        <v>51312.591705345098</v>
      </c>
      <c r="T12" s="7">
        <v>17.55</v>
      </c>
      <c r="U12" s="7">
        <v>0</v>
      </c>
      <c r="V12" s="7"/>
      <c r="W12" s="7">
        <v>0</v>
      </c>
    </row>
    <row r="13" spans="1:23" ht="14.45" customHeight="1" x14ac:dyDescent="0.2">
      <c r="A13" s="4" t="s">
        <v>474</v>
      </c>
      <c r="B13" s="4" t="s">
        <v>469</v>
      </c>
      <c r="C13" s="7"/>
      <c r="D13" s="7"/>
      <c r="E13" s="7"/>
      <c r="F13" s="6"/>
      <c r="G13" s="6"/>
      <c r="H13" s="6"/>
      <c r="I13" s="7">
        <v>46243482.119999997</v>
      </c>
      <c r="J13" s="7">
        <v>204120</v>
      </c>
      <c r="K13" s="7">
        <v>225.72</v>
      </c>
      <c r="L13" s="6">
        <v>204120</v>
      </c>
      <c r="M13" s="6">
        <v>204120</v>
      </c>
      <c r="N13" s="7"/>
      <c r="O13" s="7"/>
      <c r="P13" s="7">
        <v>46243482.119999997</v>
      </c>
      <c r="Q13" s="7">
        <v>46243482.119999997</v>
      </c>
      <c r="R13" s="7"/>
      <c r="S13" s="7"/>
      <c r="T13" s="7">
        <v>225.72</v>
      </c>
      <c r="U13" s="7">
        <v>225.72</v>
      </c>
      <c r="V13" s="7"/>
      <c r="W13" s="7"/>
    </row>
    <row r="14" spans="1:23" ht="14.45" customHeight="1" x14ac:dyDescent="0.2">
      <c r="A14" s="4" t="s">
        <v>475</v>
      </c>
      <c r="B14" s="4" t="s">
        <v>420</v>
      </c>
      <c r="C14" s="7"/>
      <c r="D14" s="7"/>
      <c r="E14" s="7"/>
      <c r="F14" s="6">
        <v>29097866.850000001</v>
      </c>
      <c r="G14" s="6">
        <v>1062086</v>
      </c>
      <c r="H14" s="6">
        <v>0.96670776716932805</v>
      </c>
      <c r="I14" s="7">
        <v>65901609.409999996</v>
      </c>
      <c r="J14" s="7">
        <v>2407478</v>
      </c>
      <c r="K14" s="7">
        <v>0.96670776716932805</v>
      </c>
      <c r="L14" s="6">
        <v>2407478</v>
      </c>
      <c r="M14" s="6">
        <v>1345392</v>
      </c>
      <c r="N14" s="7"/>
      <c r="O14" s="7">
        <v>126.674487753346</v>
      </c>
      <c r="P14" s="7">
        <v>65901609.409999996</v>
      </c>
      <c r="Q14" s="7">
        <v>36803742.560000002</v>
      </c>
      <c r="R14" s="7"/>
      <c r="S14" s="7">
        <v>126.482613827756</v>
      </c>
      <c r="T14" s="7">
        <v>0.96670776716932805</v>
      </c>
      <c r="U14" s="7">
        <v>0</v>
      </c>
      <c r="V14" s="7"/>
      <c r="W14" s="7">
        <v>0</v>
      </c>
    </row>
    <row r="15" spans="1:23" ht="14.45" customHeight="1" x14ac:dyDescent="0.2">
      <c r="A15" s="4" t="s">
        <v>476</v>
      </c>
      <c r="B15" s="4" t="s">
        <v>469</v>
      </c>
      <c r="C15" s="7"/>
      <c r="D15" s="7"/>
      <c r="E15" s="7"/>
      <c r="F15" s="6">
        <v>1775954</v>
      </c>
      <c r="G15" s="6">
        <v>12461</v>
      </c>
      <c r="H15" s="6">
        <v>262.620463106062</v>
      </c>
      <c r="I15" s="7">
        <v>37477664</v>
      </c>
      <c r="J15" s="7">
        <v>122710</v>
      </c>
      <c r="K15" s="7">
        <v>262.620463106062</v>
      </c>
      <c r="L15" s="6">
        <v>122710</v>
      </c>
      <c r="M15" s="6">
        <v>110249</v>
      </c>
      <c r="N15" s="7"/>
      <c r="O15" s="7">
        <v>884.752427574031</v>
      </c>
      <c r="P15" s="7">
        <v>37477664</v>
      </c>
      <c r="Q15" s="7">
        <v>35701710</v>
      </c>
      <c r="R15" s="7"/>
      <c r="S15" s="7">
        <v>2010.2834870723</v>
      </c>
      <c r="T15" s="7">
        <v>262.620463106062</v>
      </c>
      <c r="U15" s="7">
        <v>0</v>
      </c>
      <c r="V15" s="7"/>
      <c r="W15" s="7">
        <v>0</v>
      </c>
    </row>
    <row r="16" spans="1:23" ht="14.45" customHeight="1" x14ac:dyDescent="0.2">
      <c r="A16" s="4" t="s">
        <v>477</v>
      </c>
      <c r="B16" s="4" t="s">
        <v>469</v>
      </c>
      <c r="C16" s="7"/>
      <c r="D16" s="7"/>
      <c r="E16" s="7"/>
      <c r="F16" s="6">
        <v>1827560</v>
      </c>
      <c r="G16" s="6">
        <v>13472</v>
      </c>
      <c r="H16" s="6">
        <v>260.28082449191999</v>
      </c>
      <c r="I16" s="7">
        <v>34185814</v>
      </c>
      <c r="J16" s="7">
        <v>115134</v>
      </c>
      <c r="K16" s="7">
        <v>260.28082449191999</v>
      </c>
      <c r="L16" s="6">
        <v>115134</v>
      </c>
      <c r="M16" s="6">
        <v>101662</v>
      </c>
      <c r="N16" s="7"/>
      <c r="O16" s="7">
        <v>754.61698337292205</v>
      </c>
      <c r="P16" s="7">
        <v>34185814</v>
      </c>
      <c r="Q16" s="7">
        <v>32358254</v>
      </c>
      <c r="R16" s="7"/>
      <c r="S16" s="7">
        <v>1770.5713629101101</v>
      </c>
      <c r="T16" s="7">
        <v>260.28082449191999</v>
      </c>
      <c r="U16" s="7">
        <v>0</v>
      </c>
      <c r="V16" s="7"/>
      <c r="W16" s="7">
        <v>0</v>
      </c>
    </row>
    <row r="17" spans="1:23" ht="14.45" customHeight="1" x14ac:dyDescent="0.2">
      <c r="A17" s="4" t="s">
        <v>478</v>
      </c>
      <c r="B17" s="4" t="s">
        <v>469</v>
      </c>
      <c r="C17" s="7"/>
      <c r="D17" s="7"/>
      <c r="E17" s="7"/>
      <c r="F17" s="6"/>
      <c r="G17" s="6"/>
      <c r="H17" s="6"/>
      <c r="I17" s="7">
        <v>25368191.550000001</v>
      </c>
      <c r="J17" s="7">
        <v>1445033</v>
      </c>
      <c r="K17" s="7">
        <v>17.55</v>
      </c>
      <c r="L17" s="6">
        <v>1445033</v>
      </c>
      <c r="M17" s="6">
        <v>1445033</v>
      </c>
      <c r="N17" s="7"/>
      <c r="O17" s="7"/>
      <c r="P17" s="7">
        <v>25368191.550000001</v>
      </c>
      <c r="Q17" s="7">
        <v>25368191.550000001</v>
      </c>
      <c r="R17" s="7"/>
      <c r="S17" s="7"/>
      <c r="T17" s="7">
        <v>17.55</v>
      </c>
      <c r="U17" s="7">
        <v>17.55</v>
      </c>
      <c r="V17" s="7"/>
      <c r="W17" s="7"/>
    </row>
    <row r="18" spans="1:23" ht="14.45" customHeight="1" x14ac:dyDescent="0.2">
      <c r="A18" s="4" t="s">
        <v>479</v>
      </c>
      <c r="B18" s="4" t="s">
        <v>469</v>
      </c>
      <c r="C18" s="7"/>
      <c r="D18" s="7"/>
      <c r="E18" s="7"/>
      <c r="F18" s="6">
        <v>30642256</v>
      </c>
      <c r="G18" s="6">
        <v>294354</v>
      </c>
      <c r="H18" s="6">
        <v>105.628405405301</v>
      </c>
      <c r="I18" s="7">
        <v>51481138</v>
      </c>
      <c r="J18" s="7">
        <v>416089</v>
      </c>
      <c r="K18" s="7">
        <v>105.628405405301</v>
      </c>
      <c r="L18" s="6">
        <v>416089</v>
      </c>
      <c r="M18" s="6">
        <v>121735</v>
      </c>
      <c r="N18" s="7"/>
      <c r="O18" s="7">
        <v>41.356665783376499</v>
      </c>
      <c r="P18" s="7">
        <v>51481138</v>
      </c>
      <c r="Q18" s="7">
        <v>20838882</v>
      </c>
      <c r="R18" s="7"/>
      <c r="S18" s="7">
        <v>68.0070096666512</v>
      </c>
      <c r="T18" s="7">
        <v>105.628405405301</v>
      </c>
      <c r="U18" s="7">
        <v>0</v>
      </c>
      <c r="V18" s="7"/>
      <c r="W18" s="7">
        <v>0</v>
      </c>
    </row>
    <row r="19" spans="1:23" ht="14.45" customHeight="1" x14ac:dyDescent="0.2">
      <c r="A19" s="4" t="s">
        <v>480</v>
      </c>
      <c r="B19" s="4" t="s">
        <v>420</v>
      </c>
      <c r="C19" s="7"/>
      <c r="D19" s="7"/>
      <c r="E19" s="7"/>
      <c r="F19" s="6">
        <v>19247128.559999999</v>
      </c>
      <c r="G19" s="6">
        <v>305856</v>
      </c>
      <c r="H19" s="6">
        <v>1.98</v>
      </c>
      <c r="I19" s="7">
        <v>37253218.859999999</v>
      </c>
      <c r="J19" s="7">
        <v>593167</v>
      </c>
      <c r="K19" s="7">
        <v>1.98</v>
      </c>
      <c r="L19" s="6">
        <v>593167</v>
      </c>
      <c r="M19" s="6">
        <v>287311</v>
      </c>
      <c r="N19" s="7"/>
      <c r="O19" s="7">
        <v>93.936689160912294</v>
      </c>
      <c r="P19" s="7">
        <v>37253218.859999999</v>
      </c>
      <c r="Q19" s="7">
        <v>18006090.300000001</v>
      </c>
      <c r="R19" s="7"/>
      <c r="S19" s="7">
        <v>93.552086192331203</v>
      </c>
      <c r="T19" s="7">
        <v>1.98</v>
      </c>
      <c r="U19" s="7">
        <v>0</v>
      </c>
      <c r="V19" s="7"/>
      <c r="W19" s="7">
        <v>0</v>
      </c>
    </row>
    <row r="20" spans="1:23" ht="14.45" customHeight="1" x14ac:dyDescent="0.2">
      <c r="A20" s="4" t="s">
        <v>481</v>
      </c>
      <c r="B20" s="4" t="s">
        <v>420</v>
      </c>
      <c r="C20" s="7"/>
      <c r="D20" s="7"/>
      <c r="E20" s="7"/>
      <c r="F20" s="6">
        <v>7534173.9400000004</v>
      </c>
      <c r="G20" s="6">
        <v>41763</v>
      </c>
      <c r="H20" s="6">
        <v>4.6291357279588796</v>
      </c>
      <c r="I20" s="7">
        <v>24534094.379999999</v>
      </c>
      <c r="J20" s="7">
        <v>134176</v>
      </c>
      <c r="K20" s="7">
        <v>4.6291357279588796</v>
      </c>
      <c r="L20" s="6">
        <v>134176</v>
      </c>
      <c r="M20" s="6">
        <v>92413</v>
      </c>
      <c r="N20" s="7"/>
      <c r="O20" s="7">
        <v>221.27960156119099</v>
      </c>
      <c r="P20" s="7">
        <v>24534094.379999999</v>
      </c>
      <c r="Q20" s="7">
        <v>16999920.440000001</v>
      </c>
      <c r="R20" s="7"/>
      <c r="S20" s="7">
        <v>225.63748295941201</v>
      </c>
      <c r="T20" s="7">
        <v>4.6291357279588796</v>
      </c>
      <c r="U20" s="7">
        <v>0</v>
      </c>
      <c r="V20" s="7"/>
      <c r="W20" s="7">
        <v>0</v>
      </c>
    </row>
    <row r="21" spans="1:23" ht="14.45" customHeight="1" x14ac:dyDescent="0.2">
      <c r="A21" s="4" t="s">
        <v>482</v>
      </c>
      <c r="B21" s="4" t="s">
        <v>483</v>
      </c>
      <c r="C21" s="7">
        <v>83288271.420000002</v>
      </c>
      <c r="D21" s="7">
        <v>1682998</v>
      </c>
      <c r="E21" s="7">
        <v>30.002496056497399</v>
      </c>
      <c r="F21" s="6">
        <v>55525456</v>
      </c>
      <c r="G21" s="6">
        <v>1485410</v>
      </c>
      <c r="H21" s="6">
        <v>30.002496056497399</v>
      </c>
      <c r="I21" s="7">
        <v>72172632</v>
      </c>
      <c r="J21" s="7">
        <v>1937594</v>
      </c>
      <c r="K21" s="7">
        <v>30.002496056497399</v>
      </c>
      <c r="L21" s="6">
        <v>254596</v>
      </c>
      <c r="M21" s="6">
        <v>452184</v>
      </c>
      <c r="N21" s="7">
        <v>15.1275283749594</v>
      </c>
      <c r="O21" s="7">
        <v>30.441696232016799</v>
      </c>
      <c r="P21" s="7">
        <v>-11115639.42</v>
      </c>
      <c r="Q21" s="7">
        <v>16647176</v>
      </c>
      <c r="R21" s="7">
        <v>-13.3459840509198</v>
      </c>
      <c r="S21" s="7">
        <v>29.9811603528299</v>
      </c>
      <c r="T21" s="7">
        <v>0</v>
      </c>
      <c r="U21" s="7">
        <v>0</v>
      </c>
      <c r="V21" s="7">
        <v>0</v>
      </c>
      <c r="W21" s="7">
        <v>0</v>
      </c>
    </row>
    <row r="22" spans="1:23" ht="14.45" customHeight="1" x14ac:dyDescent="0.2">
      <c r="A22" s="4" t="s">
        <v>484</v>
      </c>
      <c r="B22" s="4" t="s">
        <v>426</v>
      </c>
      <c r="C22" s="7"/>
      <c r="D22" s="7"/>
      <c r="E22" s="7"/>
      <c r="F22" s="6"/>
      <c r="G22" s="6"/>
      <c r="H22" s="6"/>
      <c r="I22" s="7">
        <v>16625158.16</v>
      </c>
      <c r="J22" s="7">
        <v>364535</v>
      </c>
      <c r="K22" s="7">
        <v>7.5832473724354796E-3</v>
      </c>
      <c r="L22" s="6">
        <v>364535</v>
      </c>
      <c r="M22" s="6">
        <v>364535</v>
      </c>
      <c r="N22" s="7"/>
      <c r="O22" s="7"/>
      <c r="P22" s="7">
        <v>16625158.16</v>
      </c>
      <c r="Q22" s="7">
        <v>16625158.16</v>
      </c>
      <c r="R22" s="7"/>
      <c r="S22" s="7"/>
      <c r="T22" s="7">
        <v>7.5832473724354796E-3</v>
      </c>
      <c r="U22" s="7">
        <v>7.5832473724354796E-3</v>
      </c>
      <c r="V22" s="7"/>
      <c r="W22" s="7"/>
    </row>
    <row r="23" spans="1:23" ht="14.45" customHeight="1" x14ac:dyDescent="0.2">
      <c r="A23" s="4" t="s">
        <v>485</v>
      </c>
      <c r="B23" s="4" t="s">
        <v>483</v>
      </c>
      <c r="C23" s="7">
        <v>8304478.1200000001</v>
      </c>
      <c r="D23" s="7">
        <v>250600</v>
      </c>
      <c r="E23" s="7">
        <v>29.319997516734901</v>
      </c>
      <c r="F23" s="6">
        <v>59662681.600000001</v>
      </c>
      <c r="G23" s="6">
        <v>1666076</v>
      </c>
      <c r="H23" s="6">
        <v>29.319997516734901</v>
      </c>
      <c r="I23" s="7">
        <v>75216619.079999998</v>
      </c>
      <c r="J23" s="7">
        <v>2060835</v>
      </c>
      <c r="K23" s="7">
        <v>29.319997516734901</v>
      </c>
      <c r="L23" s="6">
        <v>1810235</v>
      </c>
      <c r="M23" s="6">
        <v>394759</v>
      </c>
      <c r="N23" s="7">
        <v>722.36033519553098</v>
      </c>
      <c r="O23" s="7">
        <v>23.693937131319299</v>
      </c>
      <c r="P23" s="7">
        <v>66912140.960000001</v>
      </c>
      <c r="Q23" s="7">
        <v>15553937.48</v>
      </c>
      <c r="R23" s="7">
        <v>805.73565241689198</v>
      </c>
      <c r="S23" s="7">
        <v>26.0697928133354</v>
      </c>
      <c r="T23" s="7">
        <v>0</v>
      </c>
      <c r="U23" s="7">
        <v>0</v>
      </c>
      <c r="V23" s="7">
        <v>0</v>
      </c>
      <c r="W23" s="7">
        <v>0</v>
      </c>
    </row>
    <row r="24" spans="1:23" ht="14.45" customHeight="1" x14ac:dyDescent="0.2">
      <c r="A24" s="4" t="s">
        <v>486</v>
      </c>
      <c r="B24" s="4" t="s">
        <v>420</v>
      </c>
      <c r="C24" s="7"/>
      <c r="D24" s="7"/>
      <c r="E24" s="7"/>
      <c r="F24" s="6">
        <v>14876129.9</v>
      </c>
      <c r="G24" s="6">
        <v>213740</v>
      </c>
      <c r="H24" s="6">
        <v>0.55609567438529806</v>
      </c>
      <c r="I24" s="7">
        <v>30053145.219999999</v>
      </c>
      <c r="J24" s="7">
        <v>246725</v>
      </c>
      <c r="K24" s="7">
        <v>0.55609567438529806</v>
      </c>
      <c r="L24" s="6">
        <v>246725</v>
      </c>
      <c r="M24" s="6">
        <v>32985</v>
      </c>
      <c r="N24" s="7"/>
      <c r="O24" s="7">
        <v>15.432300926359099</v>
      </c>
      <c r="P24" s="7">
        <v>30053145.219999999</v>
      </c>
      <c r="Q24" s="7">
        <v>15177015.32</v>
      </c>
      <c r="R24" s="7"/>
      <c r="S24" s="7">
        <v>102.02260548961701</v>
      </c>
      <c r="T24" s="7">
        <v>0.55609567438529806</v>
      </c>
      <c r="U24" s="7">
        <v>0</v>
      </c>
      <c r="V24" s="7"/>
      <c r="W24" s="7">
        <v>0</v>
      </c>
    </row>
    <row r="25" spans="1:23" ht="14.45" customHeight="1" x14ac:dyDescent="0.2">
      <c r="A25" s="4" t="s">
        <v>487</v>
      </c>
      <c r="B25" s="4" t="s">
        <v>420</v>
      </c>
      <c r="C25" s="7"/>
      <c r="D25" s="7"/>
      <c r="E25" s="7"/>
      <c r="F25" s="6"/>
      <c r="G25" s="6"/>
      <c r="H25" s="6"/>
      <c r="I25" s="7">
        <v>14386574.99</v>
      </c>
      <c r="J25" s="7">
        <v>370831</v>
      </c>
      <c r="K25" s="7">
        <v>0.71597647604152603</v>
      </c>
      <c r="L25" s="6">
        <v>370831</v>
      </c>
      <c r="M25" s="6">
        <v>370831</v>
      </c>
      <c r="N25" s="7"/>
      <c r="O25" s="7"/>
      <c r="P25" s="7">
        <v>14386574.99</v>
      </c>
      <c r="Q25" s="7">
        <v>14386574.99</v>
      </c>
      <c r="R25" s="7"/>
      <c r="S25" s="7"/>
      <c r="T25" s="7">
        <v>0.71597647604152603</v>
      </c>
      <c r="U25" s="7">
        <v>0.71597647604152603</v>
      </c>
      <c r="V25" s="7"/>
      <c r="W25" s="7"/>
    </row>
    <row r="26" spans="1:23" x14ac:dyDescent="0.2">
      <c r="A26" s="4"/>
      <c r="B26" s="4"/>
      <c r="C26" s="7"/>
      <c r="D26" s="7"/>
      <c r="E26" s="7"/>
      <c r="F26" s="6"/>
      <c r="G26" s="6"/>
      <c r="H26" s="6"/>
      <c r="I26" s="7"/>
      <c r="J26" s="7"/>
      <c r="K26" s="7"/>
      <c r="L26" s="6"/>
      <c r="M26" s="6"/>
      <c r="N26" s="7"/>
      <c r="O26" s="7"/>
      <c r="P26" s="7"/>
      <c r="Q26" s="7"/>
      <c r="R26" s="7"/>
      <c r="S26" s="7"/>
      <c r="T26" s="7"/>
      <c r="U26" s="7"/>
      <c r="V26" s="7"/>
      <c r="W26" s="7"/>
    </row>
    <row r="27" spans="1:23" x14ac:dyDescent="0.2">
      <c r="A27" s="4"/>
      <c r="B27" s="4"/>
      <c r="C27" s="7"/>
      <c r="D27" s="7"/>
      <c r="E27" s="7"/>
      <c r="F27" s="6"/>
      <c r="G27" s="6"/>
      <c r="H27" s="6"/>
      <c r="I27" s="7"/>
      <c r="J27" s="7"/>
      <c r="K27" s="7"/>
      <c r="L27" s="6"/>
      <c r="M27" s="6"/>
      <c r="N27" s="7"/>
      <c r="O27" s="7"/>
      <c r="P27" s="7"/>
      <c r="Q27" s="7"/>
      <c r="R27" s="7"/>
      <c r="S27" s="7"/>
      <c r="T27" s="7"/>
      <c r="U27" s="7"/>
      <c r="V27" s="7"/>
      <c r="W27" s="7"/>
    </row>
    <row r="28" spans="1:23" x14ac:dyDescent="0.2">
      <c r="A28" s="4"/>
      <c r="B28" s="4"/>
      <c r="C28" s="7"/>
      <c r="D28" s="7"/>
      <c r="E28" s="7"/>
      <c r="F28" s="6"/>
      <c r="G28" s="6"/>
      <c r="H28" s="6"/>
      <c r="I28" s="7"/>
      <c r="J28" s="7"/>
      <c r="K28" s="7"/>
      <c r="L28" s="6"/>
      <c r="M28" s="6"/>
      <c r="N28" s="7"/>
      <c r="O28" s="7"/>
      <c r="P28" s="7"/>
      <c r="Q28" s="7"/>
      <c r="R28" s="7"/>
      <c r="S28" s="7"/>
      <c r="T28" s="7"/>
      <c r="U28" s="7"/>
      <c r="V28" s="7"/>
      <c r="W28" s="7"/>
    </row>
    <row r="29" spans="1:23" x14ac:dyDescent="0.2">
      <c r="A29" s="4"/>
      <c r="B29" s="4"/>
      <c r="C29" s="7"/>
      <c r="D29" s="7"/>
      <c r="E29" s="7"/>
      <c r="F29" s="6"/>
      <c r="G29" s="6"/>
      <c r="H29" s="6"/>
      <c r="I29" s="7"/>
      <c r="J29" s="7"/>
      <c r="K29" s="7"/>
      <c r="L29" s="6"/>
      <c r="M29" s="6"/>
      <c r="N29" s="7"/>
      <c r="O29" s="7"/>
      <c r="P29" s="7"/>
      <c r="Q29" s="7"/>
      <c r="R29" s="7"/>
      <c r="S29" s="7"/>
      <c r="T29" s="7"/>
      <c r="U29" s="7"/>
      <c r="V29" s="7"/>
      <c r="W29" s="7"/>
    </row>
    <row r="30" spans="1:23" x14ac:dyDescent="0.2">
      <c r="A30" s="4"/>
      <c r="B30" s="4"/>
      <c r="C30" s="7"/>
      <c r="D30" s="7"/>
      <c r="E30" s="7"/>
      <c r="F30" s="6"/>
      <c r="G30" s="6"/>
      <c r="H30" s="6"/>
      <c r="I30" s="7"/>
      <c r="J30" s="7"/>
      <c r="K30" s="7"/>
      <c r="L30" s="6"/>
      <c r="M30" s="6"/>
      <c r="N30" s="7"/>
      <c r="O30" s="7"/>
      <c r="P30" s="7"/>
      <c r="Q30" s="7"/>
      <c r="R30" s="7"/>
      <c r="S30" s="7"/>
      <c r="T30" s="7"/>
      <c r="U30" s="7"/>
      <c r="V30" s="7"/>
      <c r="W30" s="7"/>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30"/>
  <sheetViews>
    <sheetView showGridLines="0" workbookViewId="0"/>
  </sheetViews>
  <sheetFormatPr defaultColWidth="11.42578125" defaultRowHeight="12.75" x14ac:dyDescent="0.2"/>
  <cols>
    <col min="1" max="1" width="23.7109375" customWidth="1"/>
    <col min="2" max="2" width="31.7109375" customWidth="1"/>
    <col min="3" max="5" width="26.7109375" customWidth="1"/>
    <col min="6" max="8" width="21.7109375" customWidth="1"/>
    <col min="9" max="11" width="25.7109375" customWidth="1"/>
    <col min="12" max="13" width="38.7109375" customWidth="1"/>
    <col min="14" max="15" width="42.7109375" customWidth="1"/>
    <col min="16" max="17" width="44.7109375" customWidth="1"/>
    <col min="18" max="19" width="42.7109375" customWidth="1"/>
    <col min="20" max="21" width="48.7109375" customWidth="1"/>
    <col min="22" max="23" width="46.7109375" customWidth="1"/>
  </cols>
  <sheetData>
    <row r="1" spans="1:23" ht="14.45" customHeight="1" x14ac:dyDescent="0.2">
      <c r="A1" s="1" t="s">
        <v>488</v>
      </c>
    </row>
    <row r="2" spans="1:23" ht="29.1" customHeight="1" x14ac:dyDescent="0.2">
      <c r="A2" s="1" t="s">
        <v>120</v>
      </c>
    </row>
    <row r="3" spans="1:23" ht="14.45" customHeight="1" x14ac:dyDescent="0.2">
      <c r="A3" t="s">
        <v>410</v>
      </c>
    </row>
    <row r="4" spans="1:23" ht="14.45" customHeight="1" x14ac:dyDescent="0.2">
      <c r="A4" t="s">
        <v>411</v>
      </c>
    </row>
    <row r="5" spans="1:23" ht="29.1" customHeight="1" x14ac:dyDescent="0.2">
      <c r="A5" s="3" t="s">
        <v>13</v>
      </c>
      <c r="B5" s="3" t="s">
        <v>117</v>
      </c>
      <c r="C5" s="5" t="s">
        <v>304</v>
      </c>
      <c r="D5" s="5" t="s">
        <v>141</v>
      </c>
      <c r="E5" s="5" t="s">
        <v>142</v>
      </c>
      <c r="F5" s="5" t="s">
        <v>191</v>
      </c>
      <c r="G5" s="5" t="s">
        <v>192</v>
      </c>
      <c r="H5" s="5" t="s">
        <v>193</v>
      </c>
      <c r="I5" s="5" t="s">
        <v>412</v>
      </c>
      <c r="J5" s="5" t="s">
        <v>413</v>
      </c>
      <c r="K5" s="5" t="s">
        <v>414</v>
      </c>
      <c r="L5" s="5" t="s">
        <v>194</v>
      </c>
      <c r="M5" s="5" t="s">
        <v>195</v>
      </c>
      <c r="N5" s="5" t="s">
        <v>196</v>
      </c>
      <c r="O5" s="5" t="s">
        <v>197</v>
      </c>
      <c r="P5" s="5" t="s">
        <v>146</v>
      </c>
      <c r="Q5" s="5" t="s">
        <v>147</v>
      </c>
      <c r="R5" s="5" t="s">
        <v>148</v>
      </c>
      <c r="S5" s="5" t="s">
        <v>149</v>
      </c>
      <c r="T5" s="5" t="s">
        <v>415</v>
      </c>
      <c r="U5" s="5" t="s">
        <v>416</v>
      </c>
      <c r="V5" s="5" t="s">
        <v>417</v>
      </c>
      <c r="W5" s="5" t="s">
        <v>418</v>
      </c>
    </row>
    <row r="6" spans="1:23" ht="14.45" customHeight="1" x14ac:dyDescent="0.2">
      <c r="A6" s="4" t="s">
        <v>489</v>
      </c>
      <c r="B6" s="4" t="s">
        <v>420</v>
      </c>
      <c r="C6" s="7">
        <v>27526193.469999999</v>
      </c>
      <c r="D6" s="7">
        <v>316450202.79000002</v>
      </c>
      <c r="E6" s="7">
        <v>67083863.630000003</v>
      </c>
      <c r="F6" s="6">
        <v>649811</v>
      </c>
      <c r="G6" s="6">
        <v>8318442</v>
      </c>
      <c r="H6" s="6">
        <v>1781172</v>
      </c>
      <c r="I6" s="7">
        <v>1.3067954103821899</v>
      </c>
      <c r="J6" s="7">
        <v>1.30680495288877</v>
      </c>
      <c r="K6" s="7">
        <v>1.30680504918207</v>
      </c>
      <c r="L6" s="6">
        <v>1131361</v>
      </c>
      <c r="M6" s="6">
        <v>-6537270</v>
      </c>
      <c r="N6" s="7">
        <v>174.106163176678</v>
      </c>
      <c r="O6" s="7">
        <v>-78.587673028194502</v>
      </c>
      <c r="P6" s="7">
        <v>39557670.159999996</v>
      </c>
      <c r="Q6" s="7">
        <v>-249366339.16</v>
      </c>
      <c r="R6" s="7">
        <v>143.70919176715401</v>
      </c>
      <c r="S6" s="7">
        <v>-78.801131097862594</v>
      </c>
      <c r="T6" s="7">
        <v>9.6387998766989097E-6</v>
      </c>
      <c r="U6" s="7">
        <v>9.6293299334249101E-8</v>
      </c>
      <c r="V6" s="7">
        <v>7.3759058228402199E-4</v>
      </c>
      <c r="W6" s="7">
        <v>7.3686053241064698E-6</v>
      </c>
    </row>
    <row r="7" spans="1:23" ht="14.45" customHeight="1" x14ac:dyDescent="0.2">
      <c r="A7" s="4" t="s">
        <v>490</v>
      </c>
      <c r="B7" s="4" t="s">
        <v>466</v>
      </c>
      <c r="C7" s="7"/>
      <c r="D7" s="7">
        <v>231242842.25</v>
      </c>
      <c r="E7" s="7">
        <v>39868500</v>
      </c>
      <c r="F7" s="6"/>
      <c r="G7" s="6">
        <v>2953215</v>
      </c>
      <c r="H7" s="6">
        <v>499707</v>
      </c>
      <c r="I7" s="7"/>
      <c r="J7" s="7">
        <v>34.998677538765399</v>
      </c>
      <c r="K7" s="7">
        <v>35</v>
      </c>
      <c r="L7" s="6">
        <v>499707</v>
      </c>
      <c r="M7" s="6">
        <v>-2453508</v>
      </c>
      <c r="N7" s="7"/>
      <c r="O7" s="7">
        <v>-83.079220442805607</v>
      </c>
      <c r="P7" s="7">
        <v>39868500</v>
      </c>
      <c r="Q7" s="7">
        <v>-191374342.25</v>
      </c>
      <c r="R7" s="7"/>
      <c r="S7" s="7">
        <v>-82.759033917729795</v>
      </c>
      <c r="T7" s="7">
        <v>35</v>
      </c>
      <c r="U7" s="7">
        <v>1.32246123464341E-3</v>
      </c>
      <c r="V7" s="7"/>
      <c r="W7" s="7">
        <v>3.7786034434547501E-3</v>
      </c>
    </row>
    <row r="8" spans="1:23" ht="14.45" customHeight="1" x14ac:dyDescent="0.2">
      <c r="A8" s="4" t="s">
        <v>444</v>
      </c>
      <c r="B8" s="4" t="s">
        <v>420</v>
      </c>
      <c r="C8" s="7"/>
      <c r="D8" s="7">
        <v>72091653.260000005</v>
      </c>
      <c r="E8" s="7">
        <v>5579596.5099999998</v>
      </c>
      <c r="F8" s="6"/>
      <c r="G8" s="6">
        <v>2725727</v>
      </c>
      <c r="H8" s="6">
        <v>2938990</v>
      </c>
      <c r="I8" s="7"/>
      <c r="J8" s="7">
        <v>0.86426415445260696</v>
      </c>
      <c r="K8" s="7">
        <v>6.2285609929839003E-2</v>
      </c>
      <c r="L8" s="6">
        <v>2938990</v>
      </c>
      <c r="M8" s="6">
        <v>213263</v>
      </c>
      <c r="N8" s="7"/>
      <c r="O8" s="7">
        <v>7.8240777598050002</v>
      </c>
      <c r="P8" s="7">
        <v>5579596.5099999998</v>
      </c>
      <c r="Q8" s="7">
        <v>-66512056.75</v>
      </c>
      <c r="R8" s="7"/>
      <c r="S8" s="7">
        <v>-92.260412602999907</v>
      </c>
      <c r="T8" s="7">
        <v>6.2285609929839003E-2</v>
      </c>
      <c r="U8" s="7">
        <v>-0.80197854452276796</v>
      </c>
      <c r="V8" s="7"/>
      <c r="W8" s="7">
        <v>-92.793220728992495</v>
      </c>
    </row>
    <row r="9" spans="1:23" ht="14.45" customHeight="1" x14ac:dyDescent="0.2">
      <c r="A9" s="4" t="s">
        <v>491</v>
      </c>
      <c r="B9" s="4" t="s">
        <v>469</v>
      </c>
      <c r="C9" s="7"/>
      <c r="D9" s="7">
        <v>78716272.5</v>
      </c>
      <c r="E9" s="7">
        <v>12821247</v>
      </c>
      <c r="F9" s="6"/>
      <c r="G9" s="6">
        <v>5828001</v>
      </c>
      <c r="H9" s="6">
        <v>949557</v>
      </c>
      <c r="I9" s="7"/>
      <c r="J9" s="7">
        <v>13.5</v>
      </c>
      <c r="K9" s="7">
        <v>13.5</v>
      </c>
      <c r="L9" s="6">
        <v>949557</v>
      </c>
      <c r="M9" s="6">
        <v>-4878444</v>
      </c>
      <c r="N9" s="7"/>
      <c r="O9" s="7">
        <v>-83.706986323440901</v>
      </c>
      <c r="P9" s="7">
        <v>12821247</v>
      </c>
      <c r="Q9" s="7">
        <v>-65895025.5</v>
      </c>
      <c r="R9" s="7"/>
      <c r="S9" s="7">
        <v>-83.712075543211199</v>
      </c>
      <c r="T9" s="7">
        <v>13.5</v>
      </c>
      <c r="U9" s="7">
        <v>0</v>
      </c>
      <c r="V9" s="7"/>
      <c r="W9" s="7">
        <v>0</v>
      </c>
    </row>
    <row r="10" spans="1:23" ht="14.45" customHeight="1" x14ac:dyDescent="0.2">
      <c r="A10" s="4" t="s">
        <v>492</v>
      </c>
      <c r="B10" s="4" t="s">
        <v>469</v>
      </c>
      <c r="C10" s="7">
        <v>31824.1</v>
      </c>
      <c r="D10" s="7">
        <v>36816800</v>
      </c>
      <c r="E10" s="7">
        <v>6348737.5</v>
      </c>
      <c r="F10" s="6">
        <v>7664</v>
      </c>
      <c r="G10" s="6">
        <v>2944354</v>
      </c>
      <c r="H10" s="6">
        <v>507435</v>
      </c>
      <c r="I10" s="7">
        <v>4.1507890961262603</v>
      </c>
      <c r="J10" s="7">
        <v>12.5</v>
      </c>
      <c r="K10" s="7">
        <v>12.5</v>
      </c>
      <c r="L10" s="6">
        <v>499771</v>
      </c>
      <c r="M10" s="6">
        <v>-2436919</v>
      </c>
      <c r="N10" s="7">
        <v>6521.0203549060498</v>
      </c>
      <c r="O10" s="7">
        <v>-82.765829108863997</v>
      </c>
      <c r="P10" s="7">
        <v>6316913.4000000004</v>
      </c>
      <c r="Q10" s="7">
        <v>-30468062.5</v>
      </c>
      <c r="R10" s="7">
        <v>19849.464399621698</v>
      </c>
      <c r="S10" s="7">
        <v>-82.755868244931705</v>
      </c>
      <c r="T10" s="7">
        <v>8.3492109038737397</v>
      </c>
      <c r="U10" s="7">
        <v>0</v>
      </c>
      <c r="V10" s="7">
        <v>201.14755798278699</v>
      </c>
      <c r="W10" s="7">
        <v>0</v>
      </c>
    </row>
    <row r="11" spans="1:23" ht="14.45" customHeight="1" x14ac:dyDescent="0.2">
      <c r="A11" s="4" t="s">
        <v>463</v>
      </c>
      <c r="B11" s="4" t="s">
        <v>420</v>
      </c>
      <c r="C11" s="7">
        <v>202967.88</v>
      </c>
      <c r="D11" s="7">
        <v>56650416.060000002</v>
      </c>
      <c r="E11" s="7">
        <v>28751188.059999999</v>
      </c>
      <c r="F11" s="6">
        <v>5433</v>
      </c>
      <c r="G11" s="6">
        <v>2656303</v>
      </c>
      <c r="H11" s="6">
        <v>3460570</v>
      </c>
      <c r="I11" s="7">
        <v>0.76964567944303697</v>
      </c>
      <c r="J11" s="7">
        <v>0.61175309623354102</v>
      </c>
      <c r="K11" s="7">
        <v>0.24160474433286999</v>
      </c>
      <c r="L11" s="6">
        <v>3455137</v>
      </c>
      <c r="M11" s="6">
        <v>804267</v>
      </c>
      <c r="N11" s="7">
        <v>63595.380084667799</v>
      </c>
      <c r="O11" s="7">
        <v>30.277682929997098</v>
      </c>
      <c r="P11" s="7">
        <v>28548220.18</v>
      </c>
      <c r="Q11" s="7">
        <v>-27899228</v>
      </c>
      <c r="R11" s="7">
        <v>14065.3881688078</v>
      </c>
      <c r="S11" s="7">
        <v>-49.248054895927297</v>
      </c>
      <c r="T11" s="7">
        <v>-0.52804093511016803</v>
      </c>
      <c r="U11" s="7">
        <v>-0.37014835190067102</v>
      </c>
      <c r="V11" s="7">
        <v>-68.608315386411405</v>
      </c>
      <c r="W11" s="7">
        <v>-60.506167305014301</v>
      </c>
    </row>
    <row r="12" spans="1:23" ht="14.45" customHeight="1" x14ac:dyDescent="0.2">
      <c r="A12" s="4" t="s">
        <v>493</v>
      </c>
      <c r="B12" s="4" t="s">
        <v>420</v>
      </c>
      <c r="C12" s="7">
        <v>770660.2</v>
      </c>
      <c r="D12" s="7">
        <v>155354689</v>
      </c>
      <c r="E12" s="7">
        <v>130199286</v>
      </c>
      <c r="F12" s="6">
        <v>13811</v>
      </c>
      <c r="G12" s="6">
        <v>2864856</v>
      </c>
      <c r="H12" s="6">
        <v>2418800</v>
      </c>
      <c r="I12" s="7">
        <v>1.8544118850190801</v>
      </c>
      <c r="J12" s="7">
        <v>1.75</v>
      </c>
      <c r="K12" s="7">
        <v>1.75</v>
      </c>
      <c r="L12" s="6">
        <v>2404989</v>
      </c>
      <c r="M12" s="6">
        <v>-446056</v>
      </c>
      <c r="N12" s="7">
        <v>17413.5761349649</v>
      </c>
      <c r="O12" s="7">
        <v>-15.5699274239264</v>
      </c>
      <c r="P12" s="7">
        <v>129428625.8</v>
      </c>
      <c r="Q12" s="7">
        <v>-25155403</v>
      </c>
      <c r="R12" s="7">
        <v>16794.512782676498</v>
      </c>
      <c r="S12" s="7">
        <v>-16.192239295718998</v>
      </c>
      <c r="T12" s="7">
        <v>-0.104411885019082</v>
      </c>
      <c r="U12" s="7">
        <v>0</v>
      </c>
      <c r="V12" s="7">
        <v>-5.6304581448477498</v>
      </c>
      <c r="W12" s="7">
        <v>0</v>
      </c>
    </row>
    <row r="13" spans="1:23" ht="14.45" customHeight="1" x14ac:dyDescent="0.2">
      <c r="A13" s="4" t="s">
        <v>450</v>
      </c>
      <c r="B13" s="4" t="s">
        <v>420</v>
      </c>
      <c r="C13" s="7"/>
      <c r="D13" s="7">
        <v>33962266.719999999</v>
      </c>
      <c r="E13" s="7">
        <v>11013407.85</v>
      </c>
      <c r="F13" s="6"/>
      <c r="G13" s="6">
        <v>4723624</v>
      </c>
      <c r="H13" s="6">
        <v>6350800</v>
      </c>
      <c r="I13" s="7"/>
      <c r="J13" s="7">
        <v>0.23114845393205999</v>
      </c>
      <c r="K13" s="7">
        <v>5.63467234890195E-2</v>
      </c>
      <c r="L13" s="6">
        <v>6350800</v>
      </c>
      <c r="M13" s="6">
        <v>1627176</v>
      </c>
      <c r="N13" s="7"/>
      <c r="O13" s="7">
        <v>34.447619031489403</v>
      </c>
      <c r="P13" s="7">
        <v>11013407.85</v>
      </c>
      <c r="Q13" s="7">
        <v>-22948858.870000001</v>
      </c>
      <c r="R13" s="7"/>
      <c r="S13" s="7">
        <v>-67.571634894692295</v>
      </c>
      <c r="T13" s="7">
        <v>5.63467234890195E-2</v>
      </c>
      <c r="U13" s="7">
        <v>-0.17480173044304101</v>
      </c>
      <c r="V13" s="7"/>
      <c r="W13" s="7">
        <v>-75.623144983015493</v>
      </c>
    </row>
    <row r="14" spans="1:23" ht="14.45" customHeight="1" x14ac:dyDescent="0.2">
      <c r="A14" s="4" t="s">
        <v>457</v>
      </c>
      <c r="B14" s="4" t="s">
        <v>420</v>
      </c>
      <c r="C14" s="7"/>
      <c r="D14" s="7">
        <v>34666164.130000003</v>
      </c>
      <c r="E14" s="7">
        <v>13845323.84</v>
      </c>
      <c r="F14" s="6"/>
      <c r="G14" s="6">
        <v>6436517</v>
      </c>
      <c r="H14" s="6">
        <v>7553780</v>
      </c>
      <c r="I14" s="7"/>
      <c r="J14" s="7">
        <v>9.6257450597810601E-2</v>
      </c>
      <c r="K14" s="7">
        <v>3.2752454264727698E-2</v>
      </c>
      <c r="L14" s="6">
        <v>7553780</v>
      </c>
      <c r="M14" s="6">
        <v>1117263</v>
      </c>
      <c r="N14" s="7"/>
      <c r="O14" s="7">
        <v>17.358192326688499</v>
      </c>
      <c r="P14" s="7">
        <v>13845323.84</v>
      </c>
      <c r="Q14" s="7">
        <v>-20820840.289999999</v>
      </c>
      <c r="R14" s="7"/>
      <c r="S14" s="7">
        <v>-60.0609868802349</v>
      </c>
      <c r="T14" s="7">
        <v>3.2752454264727698E-2</v>
      </c>
      <c r="U14" s="7">
        <v>-6.3504996333083E-2</v>
      </c>
      <c r="V14" s="7"/>
      <c r="W14" s="7">
        <v>-65.974109992195594</v>
      </c>
    </row>
    <row r="15" spans="1:23" ht="14.45" customHeight="1" x14ac:dyDescent="0.2">
      <c r="A15" s="4" t="s">
        <v>494</v>
      </c>
      <c r="B15" s="4" t="s">
        <v>420</v>
      </c>
      <c r="C15" s="7">
        <v>25197037.559999999</v>
      </c>
      <c r="D15" s="7">
        <v>23891542.199999999</v>
      </c>
      <c r="E15" s="7">
        <v>4109949.02</v>
      </c>
      <c r="F15" s="6">
        <v>464029</v>
      </c>
      <c r="G15" s="6">
        <v>443822</v>
      </c>
      <c r="H15" s="6">
        <v>76649</v>
      </c>
      <c r="I15" s="7">
        <v>0.97500024319829304</v>
      </c>
      <c r="J15" s="7">
        <v>0.97500027240296006</v>
      </c>
      <c r="K15" s="7">
        <v>0.97500030721193698</v>
      </c>
      <c r="L15" s="6">
        <v>-387380</v>
      </c>
      <c r="M15" s="6">
        <v>-367173</v>
      </c>
      <c r="N15" s="7">
        <v>-83.481851349807897</v>
      </c>
      <c r="O15" s="7">
        <v>-82.729788068189507</v>
      </c>
      <c r="P15" s="7">
        <v>-21087088.539999999</v>
      </c>
      <c r="Q15" s="7">
        <v>-19781593.18</v>
      </c>
      <c r="R15" s="7">
        <v>-83.688760989408905</v>
      </c>
      <c r="S15" s="7">
        <v>-82.797472906541799</v>
      </c>
      <c r="T15" s="7">
        <v>6.4013643497062805E-8</v>
      </c>
      <c r="U15" s="7">
        <v>3.4808976479006002E-8</v>
      </c>
      <c r="V15" s="7">
        <v>6.5655002594746902E-6</v>
      </c>
      <c r="W15" s="7">
        <v>3.5701504362882601E-6</v>
      </c>
    </row>
    <row r="16" spans="1:23" ht="14.45" customHeight="1" x14ac:dyDescent="0.2">
      <c r="A16" s="4" t="s">
        <v>445</v>
      </c>
      <c r="B16" s="4" t="s">
        <v>420</v>
      </c>
      <c r="C16" s="7"/>
      <c r="D16" s="7">
        <v>20544392.079999998</v>
      </c>
      <c r="E16" s="7">
        <v>1680563.65</v>
      </c>
      <c r="F16" s="6"/>
      <c r="G16" s="6">
        <v>949230</v>
      </c>
      <c r="H16" s="6">
        <v>1031043</v>
      </c>
      <c r="I16" s="7"/>
      <c r="J16" s="7">
        <v>0.87372997410756803</v>
      </c>
      <c r="K16" s="7">
        <v>6.5537720628640703E-2</v>
      </c>
      <c r="L16" s="6">
        <v>1031043</v>
      </c>
      <c r="M16" s="6">
        <v>81813</v>
      </c>
      <c r="N16" s="7"/>
      <c r="O16" s="7">
        <v>8.6188805663537806</v>
      </c>
      <c r="P16" s="7">
        <v>1680563.65</v>
      </c>
      <c r="Q16" s="7">
        <v>-18863828.43</v>
      </c>
      <c r="R16" s="7"/>
      <c r="S16" s="7">
        <v>-91.819842400515597</v>
      </c>
      <c r="T16" s="7">
        <v>6.5537720628640703E-2</v>
      </c>
      <c r="U16" s="7">
        <v>-0.80819225347892698</v>
      </c>
      <c r="V16" s="7"/>
      <c r="W16" s="7">
        <v>-92.499087524657597</v>
      </c>
    </row>
    <row r="17" spans="1:23" ht="14.45" customHeight="1" x14ac:dyDescent="0.2">
      <c r="A17" s="4" t="s">
        <v>495</v>
      </c>
      <c r="B17" s="4" t="s">
        <v>420</v>
      </c>
      <c r="C17" s="7">
        <v>17788486.059999999</v>
      </c>
      <c r="D17" s="7">
        <v>45175546.689999998</v>
      </c>
      <c r="E17" s="7">
        <v>30245246.829999998</v>
      </c>
      <c r="F17" s="6">
        <v>13149765</v>
      </c>
      <c r="G17" s="6">
        <v>37047995</v>
      </c>
      <c r="H17" s="6">
        <v>39952895</v>
      </c>
      <c r="I17" s="7">
        <v>4.00371362426045E-2</v>
      </c>
      <c r="J17" s="7">
        <v>3.58717379181226E-2</v>
      </c>
      <c r="K17" s="7">
        <v>2.23263233718493E-2</v>
      </c>
      <c r="L17" s="6">
        <v>26803130</v>
      </c>
      <c r="M17" s="6">
        <v>2904900</v>
      </c>
      <c r="N17" s="7">
        <v>203.82972623465099</v>
      </c>
      <c r="O17" s="7">
        <v>7.8409101491187299</v>
      </c>
      <c r="P17" s="7">
        <v>12456760.77</v>
      </c>
      <c r="Q17" s="7">
        <v>-14930299.859999999</v>
      </c>
      <c r="R17" s="7">
        <v>70.027099147076001</v>
      </c>
      <c r="S17" s="7">
        <v>-33.049516727386802</v>
      </c>
      <c r="T17" s="7">
        <v>-1.77108128707552E-2</v>
      </c>
      <c r="U17" s="7">
        <v>-1.35454145462733E-2</v>
      </c>
      <c r="V17" s="7">
        <v>-44.235963240319499</v>
      </c>
      <c r="W17" s="7">
        <v>-37.760686636345199</v>
      </c>
    </row>
    <row r="18" spans="1:23" ht="14.45" customHeight="1" x14ac:dyDescent="0.2">
      <c r="A18" s="4" t="s">
        <v>451</v>
      </c>
      <c r="B18" s="4" t="s">
        <v>420</v>
      </c>
      <c r="C18" s="7">
        <v>4213805.3600000003</v>
      </c>
      <c r="D18" s="7">
        <v>20874614.57</v>
      </c>
      <c r="E18" s="7">
        <v>7153562.1699999999</v>
      </c>
      <c r="F18" s="6">
        <v>341171</v>
      </c>
      <c r="G18" s="6">
        <v>335563</v>
      </c>
      <c r="H18" s="6">
        <v>458899</v>
      </c>
      <c r="I18" s="7">
        <v>9.5077442845585003E-2</v>
      </c>
      <c r="J18" s="7">
        <v>0.49045683931841499</v>
      </c>
      <c r="K18" s="7">
        <v>0.12235968608115801</v>
      </c>
      <c r="L18" s="6">
        <v>117728</v>
      </c>
      <c r="M18" s="6">
        <v>123336</v>
      </c>
      <c r="N18" s="7">
        <v>34.507036061095498</v>
      </c>
      <c r="O18" s="7">
        <v>36.7549461651016</v>
      </c>
      <c r="P18" s="7">
        <v>2939756.81</v>
      </c>
      <c r="Q18" s="7">
        <v>-13721052.4</v>
      </c>
      <c r="R18" s="7">
        <v>69.764893222310604</v>
      </c>
      <c r="S18" s="7">
        <v>-65.730805970038105</v>
      </c>
      <c r="T18" s="7">
        <v>2.72822432355731E-2</v>
      </c>
      <c r="U18" s="7">
        <v>-0.368097153237257</v>
      </c>
      <c r="V18" s="7">
        <v>28.6947591553152</v>
      </c>
      <c r="W18" s="7">
        <v>-75.051895238895895</v>
      </c>
    </row>
    <row r="19" spans="1:23" ht="14.45" customHeight="1" x14ac:dyDescent="0.2">
      <c r="A19" s="4" t="s">
        <v>496</v>
      </c>
      <c r="B19" s="4" t="s">
        <v>420</v>
      </c>
      <c r="C19" s="7">
        <v>3114884.21</v>
      </c>
      <c r="D19" s="7">
        <v>16681407.93</v>
      </c>
      <c r="E19" s="7">
        <v>2994553.46</v>
      </c>
      <c r="F19" s="6">
        <v>72905</v>
      </c>
      <c r="G19" s="6">
        <v>432221</v>
      </c>
      <c r="H19" s="6">
        <v>78349</v>
      </c>
      <c r="I19" s="7">
        <v>1.3067971121017701</v>
      </c>
      <c r="J19" s="7">
        <v>1.3068063533630501</v>
      </c>
      <c r="K19" s="7">
        <v>1.30680699662754</v>
      </c>
      <c r="L19" s="6">
        <v>5444</v>
      </c>
      <c r="M19" s="6">
        <v>-353872</v>
      </c>
      <c r="N19" s="7">
        <v>7.4672519031616504</v>
      </c>
      <c r="O19" s="7">
        <v>-81.872930746076705</v>
      </c>
      <c r="P19" s="7">
        <v>-120330.75</v>
      </c>
      <c r="Q19" s="7">
        <v>-13686854.470000001</v>
      </c>
      <c r="R19" s="7">
        <v>-3.863089023139</v>
      </c>
      <c r="S19" s="7">
        <v>-82.048556857034995</v>
      </c>
      <c r="T19" s="7">
        <v>9.8845257736623893E-6</v>
      </c>
      <c r="U19" s="7">
        <v>6.4326449611407099E-7</v>
      </c>
      <c r="V19" s="7">
        <v>7.5639329794391396E-4</v>
      </c>
      <c r="W19" s="7">
        <v>4.9224163508131102E-5</v>
      </c>
    </row>
    <row r="20" spans="1:23" ht="14.45" customHeight="1" x14ac:dyDescent="0.2">
      <c r="A20" s="4" t="s">
        <v>497</v>
      </c>
      <c r="B20" s="4" t="s">
        <v>420</v>
      </c>
      <c r="C20" s="7">
        <v>299693.3</v>
      </c>
      <c r="D20" s="7">
        <v>25988167.449999999</v>
      </c>
      <c r="E20" s="7">
        <v>13365724.359999999</v>
      </c>
      <c r="F20" s="6">
        <v>5395</v>
      </c>
      <c r="G20" s="6">
        <v>825171</v>
      </c>
      <c r="H20" s="6">
        <v>1058671</v>
      </c>
      <c r="I20" s="7">
        <v>1.3917537789955201</v>
      </c>
      <c r="J20" s="7">
        <v>0.993603079079177</v>
      </c>
      <c r="K20" s="7">
        <v>0.40410411963712001</v>
      </c>
      <c r="L20" s="6">
        <v>1053276</v>
      </c>
      <c r="M20" s="6">
        <v>233500</v>
      </c>
      <c r="N20" s="7">
        <v>19523.188137164001</v>
      </c>
      <c r="O20" s="7">
        <v>28.297165072451701</v>
      </c>
      <c r="P20" s="7">
        <v>13066031.060000001</v>
      </c>
      <c r="Q20" s="7">
        <v>-12622443.09</v>
      </c>
      <c r="R20" s="7">
        <v>4359.8008564088695</v>
      </c>
      <c r="S20" s="7">
        <v>-48.569962134825303</v>
      </c>
      <c r="T20" s="7">
        <v>-0.98764965935839899</v>
      </c>
      <c r="U20" s="7">
        <v>-0.58949895944205699</v>
      </c>
      <c r="V20" s="7">
        <v>-70.964395733218197</v>
      </c>
      <c r="W20" s="7">
        <v>-59.329421562217398</v>
      </c>
    </row>
    <row r="21" spans="1:23" ht="14.45" customHeight="1" x14ac:dyDescent="0.2">
      <c r="A21" s="4" t="s">
        <v>498</v>
      </c>
      <c r="B21" s="4" t="s">
        <v>420</v>
      </c>
      <c r="C21" s="7">
        <v>405565.75</v>
      </c>
      <c r="D21" s="7">
        <v>86987871.25</v>
      </c>
      <c r="E21" s="7">
        <v>74795924</v>
      </c>
      <c r="F21" s="6">
        <v>8899</v>
      </c>
      <c r="G21" s="6">
        <v>1946087</v>
      </c>
      <c r="H21" s="6">
        <v>1694824</v>
      </c>
      <c r="I21" s="7">
        <v>1.85418438257212</v>
      </c>
      <c r="J21" s="7">
        <v>1.75</v>
      </c>
      <c r="K21" s="7">
        <v>1.75</v>
      </c>
      <c r="L21" s="6">
        <v>1685925</v>
      </c>
      <c r="M21" s="6">
        <v>-251263</v>
      </c>
      <c r="N21" s="7">
        <v>18945.106191706898</v>
      </c>
      <c r="O21" s="7">
        <v>-12.911190506899199</v>
      </c>
      <c r="P21" s="7">
        <v>74390358.25</v>
      </c>
      <c r="Q21" s="7">
        <v>-12191947.25</v>
      </c>
      <c r="R21" s="7">
        <v>18342.366989816099</v>
      </c>
      <c r="S21" s="7">
        <v>-14.015686410994901</v>
      </c>
      <c r="T21" s="7">
        <v>-0.104184382572121</v>
      </c>
      <c r="U21" s="7">
        <v>0</v>
      </c>
      <c r="V21" s="7">
        <v>-5.61887930625306</v>
      </c>
      <c r="W21" s="7">
        <v>0</v>
      </c>
    </row>
    <row r="22" spans="1:23" ht="14.45" customHeight="1" x14ac:dyDescent="0.2">
      <c r="A22" s="4" t="s">
        <v>446</v>
      </c>
      <c r="B22" s="4" t="s">
        <v>420</v>
      </c>
      <c r="C22" s="7"/>
      <c r="D22" s="7">
        <v>13249163.01</v>
      </c>
      <c r="E22" s="7">
        <v>1099615.83</v>
      </c>
      <c r="F22" s="6"/>
      <c r="G22" s="6">
        <v>471566</v>
      </c>
      <c r="H22" s="6">
        <v>518681</v>
      </c>
      <c r="I22" s="7"/>
      <c r="J22" s="7">
        <v>0.88227350674931904</v>
      </c>
      <c r="K22" s="7">
        <v>6.6355981803660702E-2</v>
      </c>
      <c r="L22" s="6">
        <v>518681</v>
      </c>
      <c r="M22" s="6">
        <v>47115</v>
      </c>
      <c r="N22" s="7"/>
      <c r="O22" s="7">
        <v>9.9911783292264502</v>
      </c>
      <c r="P22" s="7">
        <v>1099615.83</v>
      </c>
      <c r="Q22" s="7">
        <v>-12149547.18</v>
      </c>
      <c r="R22" s="7"/>
      <c r="S22" s="7">
        <v>-91.700488331451197</v>
      </c>
      <c r="T22" s="7">
        <v>6.6355981803660702E-2</v>
      </c>
      <c r="U22" s="7">
        <v>-0.81591752494565895</v>
      </c>
      <c r="V22" s="7"/>
      <c r="W22" s="7">
        <v>-92.478978310462395</v>
      </c>
    </row>
    <row r="23" spans="1:23" ht="14.45" customHeight="1" x14ac:dyDescent="0.2">
      <c r="A23" s="4" t="s">
        <v>447</v>
      </c>
      <c r="B23" s="4" t="s">
        <v>437</v>
      </c>
      <c r="C23" s="7">
        <v>30374203.420000002</v>
      </c>
      <c r="D23" s="7">
        <v>14125811.75</v>
      </c>
      <c r="E23" s="7">
        <v>3493116.46</v>
      </c>
      <c r="F23" s="6">
        <v>491996</v>
      </c>
      <c r="G23" s="6">
        <v>1527341</v>
      </c>
      <c r="H23" s="6">
        <v>1683722</v>
      </c>
      <c r="I23" s="7">
        <v>1.14986925482808</v>
      </c>
      <c r="J23" s="7">
        <v>0.16196630482664301</v>
      </c>
      <c r="K23" s="7">
        <v>3.6440973912387403E-2</v>
      </c>
      <c r="L23" s="6">
        <v>1191726</v>
      </c>
      <c r="M23" s="6">
        <v>156381</v>
      </c>
      <c r="N23" s="7">
        <v>242.22270099756901</v>
      </c>
      <c r="O23" s="7">
        <v>10.2387744452614</v>
      </c>
      <c r="P23" s="7">
        <v>-26881086.960000001</v>
      </c>
      <c r="Q23" s="7">
        <v>-10632695.289999999</v>
      </c>
      <c r="R23" s="7">
        <v>-88.499726522210807</v>
      </c>
      <c r="S23" s="7">
        <v>-75.271393093568605</v>
      </c>
      <c r="T23" s="7">
        <v>-1.1134282809156899</v>
      </c>
      <c r="U23" s="7">
        <v>-0.12552533091425599</v>
      </c>
      <c r="V23" s="7">
        <v>-96.830859355585105</v>
      </c>
      <c r="W23" s="7">
        <v>-77.500891959354604</v>
      </c>
    </row>
    <row r="24" spans="1:23" ht="14.45" customHeight="1" x14ac:dyDescent="0.2">
      <c r="A24" s="4" t="s">
        <v>499</v>
      </c>
      <c r="B24" s="4" t="s">
        <v>500</v>
      </c>
      <c r="C24" s="7">
        <v>2044784.02</v>
      </c>
      <c r="D24" s="7">
        <v>15737836.09</v>
      </c>
      <c r="E24" s="7">
        <v>5131225.9400000004</v>
      </c>
      <c r="F24" s="6">
        <v>342690</v>
      </c>
      <c r="G24" s="6">
        <v>323497</v>
      </c>
      <c r="H24" s="6">
        <v>196454</v>
      </c>
      <c r="I24" s="7">
        <v>9.5658870354785902E-2</v>
      </c>
      <c r="J24" s="7">
        <v>0.84680285225627605</v>
      </c>
      <c r="K24" s="7">
        <v>0.453034939101224</v>
      </c>
      <c r="L24" s="6">
        <v>-146236</v>
      </c>
      <c r="M24" s="6">
        <v>-127043</v>
      </c>
      <c r="N24" s="7">
        <v>-42.672969739414597</v>
      </c>
      <c r="O24" s="7">
        <v>-39.271770681026403</v>
      </c>
      <c r="P24" s="7">
        <v>3086441.92</v>
      </c>
      <c r="Q24" s="7">
        <v>-10606610.15</v>
      </c>
      <c r="R24" s="7">
        <v>150.94219681939799</v>
      </c>
      <c r="S24" s="7">
        <v>-67.395606926797001</v>
      </c>
      <c r="T24" s="7">
        <v>0.35737606874643801</v>
      </c>
      <c r="U24" s="7">
        <v>-0.393767913155052</v>
      </c>
      <c r="V24" s="7">
        <v>373.59428082411802</v>
      </c>
      <c r="W24" s="7">
        <v>-46.500541667505203</v>
      </c>
    </row>
    <row r="25" spans="1:23" ht="14.45" customHeight="1" x14ac:dyDescent="0.2">
      <c r="A25" s="4" t="s">
        <v>501</v>
      </c>
      <c r="B25" s="4" t="s">
        <v>420</v>
      </c>
      <c r="C25" s="7"/>
      <c r="D25" s="7">
        <v>37236719.520000003</v>
      </c>
      <c r="E25" s="7">
        <v>26798801.039999999</v>
      </c>
      <c r="F25" s="6"/>
      <c r="G25" s="6">
        <v>417448</v>
      </c>
      <c r="H25" s="6">
        <v>295482</v>
      </c>
      <c r="I25" s="7"/>
      <c r="J25" s="7">
        <v>2.6160000000000001</v>
      </c>
      <c r="K25" s="7">
        <v>2.6160000000000001</v>
      </c>
      <c r="L25" s="6">
        <v>295482</v>
      </c>
      <c r="M25" s="6">
        <v>-121966</v>
      </c>
      <c r="N25" s="7"/>
      <c r="O25" s="7">
        <v>-29.217052183745</v>
      </c>
      <c r="P25" s="7">
        <v>26798801.039999999</v>
      </c>
      <c r="Q25" s="7">
        <v>-10437918.48</v>
      </c>
      <c r="R25" s="7"/>
      <c r="S25" s="7">
        <v>-28.031251448972998</v>
      </c>
      <c r="T25" s="7">
        <v>2.6160000000000001</v>
      </c>
      <c r="U25" s="7">
        <v>0</v>
      </c>
      <c r="V25" s="7"/>
      <c r="W25" s="7">
        <v>0</v>
      </c>
    </row>
    <row r="26" spans="1:23" x14ac:dyDescent="0.2">
      <c r="A26" s="4"/>
      <c r="B26" s="4"/>
      <c r="C26" s="7"/>
      <c r="D26" s="7"/>
      <c r="E26" s="7"/>
      <c r="F26" s="6"/>
      <c r="G26" s="6"/>
      <c r="H26" s="6"/>
      <c r="I26" s="7"/>
      <c r="J26" s="7"/>
      <c r="K26" s="7"/>
      <c r="L26" s="6"/>
      <c r="M26" s="6"/>
      <c r="N26" s="7"/>
      <c r="O26" s="7"/>
      <c r="P26" s="7"/>
      <c r="Q26" s="7"/>
      <c r="R26" s="7"/>
      <c r="S26" s="7"/>
      <c r="T26" s="7"/>
      <c r="U26" s="7"/>
      <c r="V26" s="7"/>
      <c r="W26" s="7"/>
    </row>
    <row r="27" spans="1:23" x14ac:dyDescent="0.2">
      <c r="A27" s="4"/>
      <c r="B27" s="4"/>
      <c r="C27" s="7"/>
      <c r="D27" s="7"/>
      <c r="E27" s="7"/>
      <c r="F27" s="6"/>
      <c r="G27" s="6"/>
      <c r="H27" s="6"/>
      <c r="I27" s="7"/>
      <c r="J27" s="7"/>
      <c r="K27" s="7"/>
      <c r="L27" s="6"/>
      <c r="M27" s="6"/>
      <c r="N27" s="7"/>
      <c r="O27" s="7"/>
      <c r="P27" s="7"/>
      <c r="Q27" s="7"/>
      <c r="R27" s="7"/>
      <c r="S27" s="7"/>
      <c r="T27" s="7"/>
      <c r="U27" s="7"/>
      <c r="V27" s="7"/>
      <c r="W27" s="7"/>
    </row>
    <row r="28" spans="1:23" x14ac:dyDescent="0.2">
      <c r="A28" s="4"/>
      <c r="B28" s="4"/>
      <c r="C28" s="7"/>
      <c r="D28" s="7"/>
      <c r="E28" s="7"/>
      <c r="F28" s="6"/>
      <c r="G28" s="6"/>
      <c r="H28" s="6"/>
      <c r="I28" s="7"/>
      <c r="J28" s="7"/>
      <c r="K28" s="7"/>
      <c r="L28" s="6"/>
      <c r="M28" s="6"/>
      <c r="N28" s="7"/>
      <c r="O28" s="7"/>
      <c r="P28" s="7"/>
      <c r="Q28" s="7"/>
      <c r="R28" s="7"/>
      <c r="S28" s="7"/>
      <c r="T28" s="7"/>
      <c r="U28" s="7"/>
      <c r="V28" s="7"/>
      <c r="W28" s="7"/>
    </row>
    <row r="29" spans="1:23" x14ac:dyDescent="0.2">
      <c r="A29" s="4"/>
      <c r="B29" s="4"/>
      <c r="C29" s="7"/>
      <c r="D29" s="7"/>
      <c r="E29" s="7"/>
      <c r="F29" s="6"/>
      <c r="G29" s="6"/>
      <c r="H29" s="6"/>
      <c r="I29" s="7"/>
      <c r="J29" s="7"/>
      <c r="K29" s="7"/>
      <c r="L29" s="6"/>
      <c r="M29" s="6"/>
      <c r="N29" s="7"/>
      <c r="O29" s="7"/>
      <c r="P29" s="7"/>
      <c r="Q29" s="7"/>
      <c r="R29" s="7"/>
      <c r="S29" s="7"/>
      <c r="T29" s="7"/>
      <c r="U29" s="7"/>
      <c r="V29" s="7"/>
      <c r="W29" s="7"/>
    </row>
    <row r="30" spans="1:23" x14ac:dyDescent="0.2">
      <c r="A30" s="4"/>
      <c r="B30" s="4"/>
      <c r="C30" s="7"/>
      <c r="D30" s="7"/>
      <c r="E30" s="7"/>
      <c r="F30" s="6"/>
      <c r="G30" s="6"/>
      <c r="H30" s="6"/>
      <c r="I30" s="7"/>
      <c r="J30" s="7"/>
      <c r="K30" s="7"/>
      <c r="L30" s="6"/>
      <c r="M30" s="6"/>
      <c r="N30" s="7"/>
      <c r="O30" s="7"/>
      <c r="P30" s="7"/>
      <c r="Q30" s="7"/>
      <c r="R30" s="7"/>
      <c r="S30" s="7"/>
      <c r="T30" s="7"/>
      <c r="U30" s="7"/>
      <c r="V30" s="7"/>
      <c r="W30" s="7"/>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showGridLines="0" workbookViewId="0"/>
  </sheetViews>
  <sheetFormatPr defaultColWidth="11.42578125" defaultRowHeight="12.75" x14ac:dyDescent="0.2"/>
  <cols>
    <col min="1" max="1" width="34.7109375" customWidth="1"/>
    <col min="2" max="2" width="155.7109375" customWidth="1"/>
  </cols>
  <sheetData>
    <row r="1" spans="1:2" x14ac:dyDescent="0.2">
      <c r="A1" s="1" t="s">
        <v>0</v>
      </c>
    </row>
    <row r="2" spans="1:2" ht="29.1" customHeight="1" x14ac:dyDescent="0.2">
      <c r="A2" s="1" t="s">
        <v>1</v>
      </c>
      <c r="B2" s="1" t="s">
        <v>2</v>
      </c>
    </row>
    <row r="3" spans="1:2" x14ac:dyDescent="0.2">
      <c r="A3" t="s">
        <v>3</v>
      </c>
      <c r="B3" t="s">
        <v>4</v>
      </c>
    </row>
    <row r="4" spans="1:2" x14ac:dyDescent="0.2">
      <c r="A4" t="s">
        <v>5</v>
      </c>
      <c r="B4" t="s">
        <v>6</v>
      </c>
    </row>
    <row r="5" spans="1:2" x14ac:dyDescent="0.2">
      <c r="A5" t="s">
        <v>7</v>
      </c>
      <c r="B5" t="s">
        <v>8</v>
      </c>
    </row>
    <row r="6" spans="1:2" ht="25.5" x14ac:dyDescent="0.2">
      <c r="A6" s="2" t="s">
        <v>9</v>
      </c>
      <c r="B6" s="2" t="s">
        <v>10</v>
      </c>
    </row>
    <row r="7" spans="1:2" x14ac:dyDescent="0.2">
      <c r="A7" s="2" t="s">
        <v>11</v>
      </c>
      <c r="B7" s="2" t="s">
        <v>12</v>
      </c>
    </row>
    <row r="8" spans="1:2" x14ac:dyDescent="0.2">
      <c r="A8" s="2" t="s">
        <v>13</v>
      </c>
      <c r="B8" s="2" t="s">
        <v>14</v>
      </c>
    </row>
    <row r="9" spans="1:2" x14ac:dyDescent="0.2">
      <c r="A9" s="2" t="s">
        <v>15</v>
      </c>
      <c r="B9" s="2" t="s">
        <v>16</v>
      </c>
    </row>
    <row r="10" spans="1:2" x14ac:dyDescent="0.2">
      <c r="A10" s="2" t="s">
        <v>17</v>
      </c>
      <c r="B10" s="2" t="s">
        <v>18</v>
      </c>
    </row>
    <row r="11" spans="1:2" ht="25.5" x14ac:dyDescent="0.2">
      <c r="A11" s="2" t="s">
        <v>19</v>
      </c>
      <c r="B11" s="2" t="s">
        <v>20</v>
      </c>
    </row>
    <row r="12" spans="1:2" ht="25.5" x14ac:dyDescent="0.2">
      <c r="A12" s="2" t="s">
        <v>21</v>
      </c>
      <c r="B12" s="2" t="s">
        <v>22</v>
      </c>
    </row>
    <row r="13" spans="1:2" x14ac:dyDescent="0.2">
      <c r="A13" s="2" t="s">
        <v>23</v>
      </c>
      <c r="B13" s="2" t="s">
        <v>24</v>
      </c>
    </row>
    <row r="14" spans="1:2" ht="25.5" x14ac:dyDescent="0.2">
      <c r="A14" s="2" t="s">
        <v>25</v>
      </c>
      <c r="B14" s="2" t="s">
        <v>26</v>
      </c>
    </row>
    <row r="15" spans="1:2" x14ac:dyDescent="0.2">
      <c r="A15" s="2" t="s">
        <v>27</v>
      </c>
      <c r="B15" s="2" t="s">
        <v>28</v>
      </c>
    </row>
    <row r="16" spans="1:2" x14ac:dyDescent="0.2">
      <c r="A16" s="2" t="s">
        <v>29</v>
      </c>
      <c r="B16" s="2" t="s">
        <v>30</v>
      </c>
    </row>
    <row r="17" spans="1:2" x14ac:dyDescent="0.2">
      <c r="A17" s="2" t="s">
        <v>31</v>
      </c>
      <c r="B17" s="2" t="s">
        <v>32</v>
      </c>
    </row>
    <row r="18" spans="1:2" x14ac:dyDescent="0.2">
      <c r="A18" s="2" t="s">
        <v>33</v>
      </c>
      <c r="B18" s="2" t="s">
        <v>34</v>
      </c>
    </row>
    <row r="19" spans="1:2" x14ac:dyDescent="0.2">
      <c r="A19" s="2" t="s">
        <v>35</v>
      </c>
      <c r="B19" s="2" t="s">
        <v>36</v>
      </c>
    </row>
    <row r="20" spans="1:2" ht="25.5" x14ac:dyDescent="0.2">
      <c r="A20" s="2" t="s">
        <v>37</v>
      </c>
      <c r="B20" s="2" t="s">
        <v>38</v>
      </c>
    </row>
    <row r="21" spans="1:2" ht="25.5" x14ac:dyDescent="0.2">
      <c r="A21" s="2" t="s">
        <v>39</v>
      </c>
      <c r="B21" s="2" t="s">
        <v>40</v>
      </c>
    </row>
    <row r="22" spans="1:2" ht="25.5" x14ac:dyDescent="0.2">
      <c r="A22" s="2" t="s">
        <v>41</v>
      </c>
      <c r="B22" s="2" t="s">
        <v>42</v>
      </c>
    </row>
    <row r="23" spans="1:2" ht="25.5" x14ac:dyDescent="0.2">
      <c r="A23" s="2" t="s">
        <v>43</v>
      </c>
      <c r="B23" s="2" t="s">
        <v>44</v>
      </c>
    </row>
    <row r="24" spans="1:2" ht="25.5" x14ac:dyDescent="0.2">
      <c r="A24" s="2" t="s">
        <v>45</v>
      </c>
      <c r="B24" s="2" t="s">
        <v>46</v>
      </c>
    </row>
    <row r="25" spans="1:2" ht="25.5" x14ac:dyDescent="0.2">
      <c r="A25" s="2" t="s">
        <v>47</v>
      </c>
      <c r="B25" s="2" t="s">
        <v>48</v>
      </c>
    </row>
    <row r="26" spans="1:2" ht="25.5" x14ac:dyDescent="0.2">
      <c r="A26" s="2" t="s">
        <v>49</v>
      </c>
      <c r="B26" s="2" t="s">
        <v>50</v>
      </c>
    </row>
    <row r="27" spans="1:2" ht="38.25" x14ac:dyDescent="0.2">
      <c r="A27" s="2" t="s">
        <v>51</v>
      </c>
      <c r="B27" s="2" t="s">
        <v>52</v>
      </c>
    </row>
    <row r="28" spans="1:2" ht="38.25" x14ac:dyDescent="0.2">
      <c r="A28" s="2" t="s">
        <v>53</v>
      </c>
      <c r="B28" s="2" t="s">
        <v>54</v>
      </c>
    </row>
    <row r="29" spans="1:2" x14ac:dyDescent="0.2">
      <c r="A29" s="2" t="s">
        <v>55</v>
      </c>
      <c r="B29" s="2" t="s">
        <v>56</v>
      </c>
    </row>
    <row r="30" spans="1:2" x14ac:dyDescent="0.2">
      <c r="A30" s="2" t="s">
        <v>57</v>
      </c>
      <c r="B30" s="2" t="s">
        <v>58</v>
      </c>
    </row>
    <row r="31" spans="1:2" x14ac:dyDescent="0.2">
      <c r="A31" s="2" t="s">
        <v>59</v>
      </c>
      <c r="B31" s="2" t="s">
        <v>60</v>
      </c>
    </row>
    <row r="32" spans="1:2" ht="25.5" x14ac:dyDescent="0.2">
      <c r="A32" s="2" t="s">
        <v>61</v>
      </c>
      <c r="B32" s="2" t="s">
        <v>62</v>
      </c>
    </row>
    <row r="33" spans="1:2" ht="25.5" x14ac:dyDescent="0.2">
      <c r="A33" s="2" t="s">
        <v>63</v>
      </c>
      <c r="B33" s="2" t="s">
        <v>62</v>
      </c>
    </row>
    <row r="34" spans="1:2" ht="38.25" x14ac:dyDescent="0.2">
      <c r="A34" s="2" t="s">
        <v>64</v>
      </c>
      <c r="B34" s="2" t="s">
        <v>62</v>
      </c>
    </row>
    <row r="35" spans="1:2" x14ac:dyDescent="0.2">
      <c r="A35" s="2" t="s">
        <v>65</v>
      </c>
      <c r="B35" s="2" t="s">
        <v>62</v>
      </c>
    </row>
    <row r="36" spans="1:2" x14ac:dyDescent="0.2">
      <c r="A36" s="2" t="s">
        <v>66</v>
      </c>
      <c r="B36" s="2" t="s">
        <v>67</v>
      </c>
    </row>
    <row r="37" spans="1:2" x14ac:dyDescent="0.2">
      <c r="A37" s="2" t="s">
        <v>68</v>
      </c>
      <c r="B37" s="2" t="s">
        <v>69</v>
      </c>
    </row>
    <row r="38" spans="1:2" x14ac:dyDescent="0.2">
      <c r="A38" s="2" t="s">
        <v>70</v>
      </c>
      <c r="B38" s="2" t="s">
        <v>71</v>
      </c>
    </row>
    <row r="39" spans="1:2" x14ac:dyDescent="0.2">
      <c r="A39" s="2" t="s">
        <v>72</v>
      </c>
      <c r="B39" s="2" t="s">
        <v>73</v>
      </c>
    </row>
    <row r="40" spans="1:2" x14ac:dyDescent="0.2">
      <c r="A40" s="2" t="s">
        <v>74</v>
      </c>
      <c r="B40" s="2" t="s">
        <v>75</v>
      </c>
    </row>
    <row r="41" spans="1:2" x14ac:dyDescent="0.2">
      <c r="A41" s="2" t="s">
        <v>76</v>
      </c>
      <c r="B41" s="2" t="s">
        <v>77</v>
      </c>
    </row>
    <row r="42" spans="1:2" x14ac:dyDescent="0.2">
      <c r="A42" s="2" t="s">
        <v>78</v>
      </c>
      <c r="B42" s="2" t="s">
        <v>79</v>
      </c>
    </row>
    <row r="43" spans="1:2" x14ac:dyDescent="0.2">
      <c r="A43" s="2" t="s">
        <v>80</v>
      </c>
      <c r="B43" s="2" t="s">
        <v>81</v>
      </c>
    </row>
    <row r="44" spans="1:2" ht="25.5" x14ac:dyDescent="0.2">
      <c r="A44" s="2" t="s">
        <v>82</v>
      </c>
      <c r="B44" s="2" t="s">
        <v>83</v>
      </c>
    </row>
    <row r="45" spans="1:2" ht="25.5" x14ac:dyDescent="0.2">
      <c r="A45" s="2" t="s">
        <v>84</v>
      </c>
      <c r="B45" s="2" t="s">
        <v>85</v>
      </c>
    </row>
    <row r="46" spans="1:2" ht="25.5" x14ac:dyDescent="0.2">
      <c r="A46" s="2" t="s">
        <v>86</v>
      </c>
      <c r="B46" s="2" t="s">
        <v>87</v>
      </c>
    </row>
    <row r="47" spans="1:2" ht="25.5" x14ac:dyDescent="0.2">
      <c r="A47" s="2" t="s">
        <v>88</v>
      </c>
      <c r="B47" s="2" t="s">
        <v>89</v>
      </c>
    </row>
    <row r="48" spans="1:2" x14ac:dyDescent="0.2">
      <c r="A48" s="2" t="s">
        <v>90</v>
      </c>
      <c r="B48" s="2" t="s">
        <v>91</v>
      </c>
    </row>
    <row r="49" spans="1:2" x14ac:dyDescent="0.2">
      <c r="A49" s="2" t="s">
        <v>92</v>
      </c>
      <c r="B49" s="2" t="s">
        <v>93</v>
      </c>
    </row>
    <row r="50" spans="1:2" ht="25.5" x14ac:dyDescent="0.2">
      <c r="A50" s="2" t="s">
        <v>94</v>
      </c>
      <c r="B50" s="2" t="s">
        <v>95</v>
      </c>
    </row>
    <row r="51" spans="1:2" ht="25.5" x14ac:dyDescent="0.2">
      <c r="A51" s="2" t="s">
        <v>96</v>
      </c>
      <c r="B51" s="2" t="s">
        <v>97</v>
      </c>
    </row>
    <row r="52" spans="1:2" x14ac:dyDescent="0.2">
      <c r="A52" s="2" t="s">
        <v>98</v>
      </c>
      <c r="B52" s="2" t="s">
        <v>99</v>
      </c>
    </row>
    <row r="53" spans="1:2" x14ac:dyDescent="0.2">
      <c r="A53" s="2" t="s">
        <v>100</v>
      </c>
      <c r="B53" s="2" t="s">
        <v>101</v>
      </c>
    </row>
    <row r="54" spans="1:2" x14ac:dyDescent="0.2">
      <c r="A54" s="2" t="s">
        <v>102</v>
      </c>
      <c r="B54" s="2" t="s">
        <v>103</v>
      </c>
    </row>
    <row r="55" spans="1:2" ht="38.25" x14ac:dyDescent="0.2">
      <c r="A55" s="2" t="s">
        <v>104</v>
      </c>
      <c r="B55" s="2" t="s">
        <v>105</v>
      </c>
    </row>
    <row r="56" spans="1:2" x14ac:dyDescent="0.2">
      <c r="A56" s="2" t="s">
        <v>106</v>
      </c>
      <c r="B56" s="2" t="s">
        <v>107</v>
      </c>
    </row>
    <row r="57" spans="1:2" x14ac:dyDescent="0.2">
      <c r="A57" s="2" t="s">
        <v>108</v>
      </c>
      <c r="B57" s="2" t="s">
        <v>109</v>
      </c>
    </row>
    <row r="58" spans="1:2" x14ac:dyDescent="0.2">
      <c r="A58" s="2" t="s">
        <v>110</v>
      </c>
      <c r="B58" s="2" t="s">
        <v>103</v>
      </c>
    </row>
    <row r="59" spans="1:2" ht="25.5" x14ac:dyDescent="0.2">
      <c r="A59" s="2" t="s">
        <v>111</v>
      </c>
      <c r="B59" s="2" t="s">
        <v>112</v>
      </c>
    </row>
    <row r="60" spans="1:2" x14ac:dyDescent="0.2">
      <c r="A60" s="2" t="s">
        <v>113</v>
      </c>
      <c r="B60" s="2" t="s">
        <v>114</v>
      </c>
    </row>
    <row r="61" spans="1:2" x14ac:dyDescent="0.2">
      <c r="A61" s="2" t="s">
        <v>115</v>
      </c>
      <c r="B61" s="2" t="s">
        <v>116</v>
      </c>
    </row>
    <row r="62" spans="1:2" x14ac:dyDescent="0.2">
      <c r="A62" s="2" t="s">
        <v>117</v>
      </c>
      <c r="B62" s="2" t="s">
        <v>118</v>
      </c>
    </row>
    <row r="63" spans="1:2" ht="14.45" customHeight="1" x14ac:dyDescent="0.2">
      <c r="A63" s="2"/>
      <c r="B63" s="2"/>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showGridLines="0" workbookViewId="0"/>
  </sheetViews>
  <sheetFormatPr defaultColWidth="11.42578125" defaultRowHeight="12.75" x14ac:dyDescent="0.2"/>
  <cols>
    <col min="1" max="1" width="13.7109375" customWidth="1"/>
    <col min="2" max="2" width="12.7109375" bestFit="1" customWidth="1"/>
    <col min="3" max="3" width="16.7109375" customWidth="1"/>
    <col min="4" max="4" width="18.7109375" customWidth="1"/>
    <col min="5" max="5" width="13.7109375" customWidth="1"/>
    <col min="6" max="6" width="16.7109375" customWidth="1"/>
    <col min="7" max="7" width="21.7109375" customWidth="1"/>
  </cols>
  <sheetData>
    <row r="1" spans="1:7" ht="14.45" customHeight="1" x14ac:dyDescent="0.2">
      <c r="A1" s="1" t="s">
        <v>119</v>
      </c>
    </row>
    <row r="2" spans="1:7" ht="29.1" customHeight="1" x14ac:dyDescent="0.2">
      <c r="A2" s="1" t="s">
        <v>120</v>
      </c>
    </row>
    <row r="3" spans="1:7" ht="14.45" customHeight="1" x14ac:dyDescent="0.2">
      <c r="A3" t="s">
        <v>121</v>
      </c>
    </row>
    <row r="4" spans="1:7" ht="14.45" customHeight="1" x14ac:dyDescent="0.2">
      <c r="A4" t="s">
        <v>122</v>
      </c>
    </row>
    <row r="5" spans="1:7" ht="29.1" customHeight="1" x14ac:dyDescent="0.2">
      <c r="A5" s="3" t="s">
        <v>74</v>
      </c>
      <c r="B5" s="5" t="s">
        <v>111</v>
      </c>
      <c r="C5" s="5" t="s">
        <v>104</v>
      </c>
      <c r="D5" s="5" t="s">
        <v>123</v>
      </c>
      <c r="E5" s="5" t="s">
        <v>124</v>
      </c>
      <c r="F5" s="5" t="s">
        <v>125</v>
      </c>
      <c r="G5" s="5" t="s">
        <v>126</v>
      </c>
    </row>
    <row r="6" spans="1:7" ht="14.45" customHeight="1" x14ac:dyDescent="0.2">
      <c r="A6" s="4" t="s">
        <v>127</v>
      </c>
      <c r="B6" s="6">
        <v>1108964988</v>
      </c>
      <c r="C6" s="7">
        <v>9193912890.0100002</v>
      </c>
      <c r="D6" s="6">
        <v>55289000</v>
      </c>
      <c r="E6" s="7">
        <v>8.2905348586262093</v>
      </c>
      <c r="F6" s="7">
        <v>20.0576061784442</v>
      </c>
      <c r="G6" s="7">
        <v>166.288283202988</v>
      </c>
    </row>
    <row r="7" spans="1:7" ht="14.45" customHeight="1" x14ac:dyDescent="0.2">
      <c r="A7" s="4" t="s">
        <v>128</v>
      </c>
      <c r="B7" s="6">
        <v>1106422102</v>
      </c>
      <c r="C7" s="7">
        <v>9095228452.2399998</v>
      </c>
      <c r="D7" s="6">
        <v>55619500</v>
      </c>
      <c r="E7" s="7">
        <v>8.2203965699882602</v>
      </c>
      <c r="F7" s="7">
        <v>19.892701336761402</v>
      </c>
      <c r="G7" s="7">
        <v>163.525893836514</v>
      </c>
    </row>
    <row r="8" spans="1:7" ht="14.45" customHeight="1" x14ac:dyDescent="0.2">
      <c r="A8" s="4" t="s">
        <v>129</v>
      </c>
      <c r="B8" s="6">
        <v>1109083306</v>
      </c>
      <c r="C8" s="7">
        <v>8833869091.0799999</v>
      </c>
      <c r="D8" s="6">
        <v>55924500</v>
      </c>
      <c r="E8" s="7">
        <v>7.9650185367410096</v>
      </c>
      <c r="F8" s="7">
        <v>19.831796547130502</v>
      </c>
      <c r="G8" s="7">
        <v>157.960627114771</v>
      </c>
    </row>
    <row r="9" spans="1:7" ht="14.45" customHeight="1" x14ac:dyDescent="0.2">
      <c r="A9" s="4" t="s">
        <v>130</v>
      </c>
      <c r="B9" s="6">
        <v>1132043735</v>
      </c>
      <c r="C9" s="7">
        <v>9281576938.8299999</v>
      </c>
      <c r="D9" s="6">
        <v>56230100</v>
      </c>
      <c r="E9" s="7">
        <v>8.1989561461863492</v>
      </c>
      <c r="F9" s="7">
        <v>20.132344331594599</v>
      </c>
      <c r="G9" s="7">
        <v>165.06420829466799</v>
      </c>
    </row>
    <row r="10" spans="1:7" ht="14.45" customHeight="1" x14ac:dyDescent="0.2">
      <c r="A10" s="4" t="s">
        <v>131</v>
      </c>
      <c r="B10" s="6">
        <v>1110587234</v>
      </c>
      <c r="C10" s="7">
        <v>9605773673</v>
      </c>
      <c r="D10" s="6">
        <v>56326000</v>
      </c>
      <c r="E10" s="7">
        <v>8.6492743468722395</v>
      </c>
      <c r="F10" s="7">
        <v>19.717133011397902</v>
      </c>
      <c r="G10" s="7">
        <v>170.53889274935199</v>
      </c>
    </row>
    <row r="11" spans="1:7" ht="14.45" customHeight="1" x14ac:dyDescent="0.2">
      <c r="A11" s="4" t="s">
        <v>132</v>
      </c>
      <c r="B11" s="6">
        <v>1139276571</v>
      </c>
      <c r="C11" s="7">
        <v>9689467769.5599995</v>
      </c>
      <c r="D11" s="6">
        <v>56554900</v>
      </c>
      <c r="E11" s="7">
        <v>8.5049302480214006</v>
      </c>
      <c r="F11" s="7">
        <v>20.144612951309298</v>
      </c>
      <c r="G11" s="7">
        <v>171.32852802427399</v>
      </c>
    </row>
    <row r="12" spans="1:7" ht="14.45" customHeight="1" x14ac:dyDescent="0.2">
      <c r="A12" s="4" t="s">
        <v>133</v>
      </c>
      <c r="B12" s="6">
        <v>1177346927</v>
      </c>
      <c r="C12" s="7">
        <v>10425820708.030001</v>
      </c>
      <c r="D12" s="6">
        <v>57144400</v>
      </c>
      <c r="E12" s="7">
        <v>8.8553513573064304</v>
      </c>
      <c r="F12" s="7">
        <v>20.6030149410966</v>
      </c>
      <c r="G12" s="7">
        <v>182.44693632324399</v>
      </c>
    </row>
    <row r="13" spans="1:7" ht="14.45" customHeight="1" x14ac:dyDescent="0.2">
      <c r="A13" s="4" t="s">
        <v>134</v>
      </c>
      <c r="B13" s="6">
        <v>1212798906</v>
      </c>
      <c r="C13" s="7">
        <v>10926112866.959999</v>
      </c>
      <c r="D13" s="6">
        <v>57932500</v>
      </c>
      <c r="E13" s="7">
        <v>9.0090062028469493</v>
      </c>
      <c r="F13" s="7">
        <v>20.934689612911601</v>
      </c>
      <c r="G13" s="7">
        <v>188.60074857739599</v>
      </c>
    </row>
    <row r="14" spans="1:7" ht="14.45" customHeight="1" x14ac:dyDescent="0.2">
      <c r="A14" s="4" t="s">
        <v>135</v>
      </c>
      <c r="B14" s="6">
        <v>1260859843</v>
      </c>
      <c r="C14" s="7">
        <v>11151362173.629999</v>
      </c>
      <c r="D14" s="6">
        <v>58620100</v>
      </c>
      <c r="E14" s="7">
        <v>8.8442519884662492</v>
      </c>
      <c r="F14" s="7">
        <v>21.509001912313401</v>
      </c>
      <c r="G14" s="7">
        <v>190.231032932902</v>
      </c>
    </row>
    <row r="15" spans="1:7" ht="14.45" customHeight="1" x14ac:dyDescent="0.2">
      <c r="A15" s="4" t="s">
        <v>136</v>
      </c>
      <c r="B15" s="6">
        <v>1297516707</v>
      </c>
      <c r="C15" s="7">
        <v>11641873550.6</v>
      </c>
      <c r="D15" s="6"/>
      <c r="E15" s="7">
        <v>8.9724267038667094</v>
      </c>
      <c r="F15" s="7"/>
      <c r="G15" s="7"/>
    </row>
    <row r="16" spans="1:7" x14ac:dyDescent="0.2">
      <c r="A16" s="4"/>
      <c r="B16" s="6"/>
      <c r="C16" s="7"/>
      <c r="D16" s="6"/>
      <c r="E16" s="7"/>
      <c r="F16" s="7"/>
      <c r="G16" s="7"/>
    </row>
    <row r="17" spans="1:7" x14ac:dyDescent="0.2">
      <c r="A17" s="4"/>
      <c r="B17" s="6"/>
      <c r="C17" s="7"/>
      <c r="D17" s="6"/>
      <c r="E17" s="7"/>
      <c r="F17" s="7"/>
      <c r="G17" s="7"/>
    </row>
    <row r="18" spans="1:7" x14ac:dyDescent="0.2">
      <c r="A18" s="4"/>
      <c r="B18" s="6"/>
      <c r="C18" s="7"/>
      <c r="D18" s="6"/>
      <c r="E18" s="7"/>
      <c r="F18" s="7"/>
      <c r="G18" s="7"/>
    </row>
    <row r="19" spans="1:7" x14ac:dyDescent="0.2">
      <c r="A19" s="4"/>
      <c r="B19" s="6"/>
      <c r="C19" s="7"/>
      <c r="D19" s="6"/>
      <c r="E19" s="7"/>
      <c r="F19" s="7"/>
      <c r="G19" s="7"/>
    </row>
    <row r="20" spans="1:7" x14ac:dyDescent="0.2">
      <c r="A20" s="4"/>
      <c r="B20" s="6"/>
      <c r="C20" s="7"/>
      <c r="D20" s="6"/>
      <c r="E20" s="7"/>
      <c r="F20" s="7"/>
      <c r="G20" s="7"/>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
  <sheetViews>
    <sheetView showGridLines="0" workbookViewId="0"/>
  </sheetViews>
  <sheetFormatPr defaultColWidth="11.42578125" defaultRowHeight="12.75" x14ac:dyDescent="0.2"/>
  <cols>
    <col min="1" max="1" width="42.7109375" customWidth="1"/>
    <col min="2" max="3" width="27.7109375" customWidth="1"/>
    <col min="4" max="5" width="26.7109375" customWidth="1"/>
    <col min="6" max="8" width="14.7109375" customWidth="1"/>
    <col min="9" max="10" width="44.7109375" customWidth="1"/>
    <col min="11" max="12" width="42.7109375" customWidth="1"/>
  </cols>
  <sheetData>
    <row r="1" spans="1:12" ht="14.45" customHeight="1" x14ac:dyDescent="0.2">
      <c r="A1" s="1" t="s">
        <v>137</v>
      </c>
    </row>
    <row r="2" spans="1:12" ht="29.1" customHeight="1" x14ac:dyDescent="0.2">
      <c r="A2" s="1" t="s">
        <v>120</v>
      </c>
    </row>
    <row r="3" spans="1:12" ht="14.45" customHeight="1" x14ac:dyDescent="0.2">
      <c r="A3" t="s">
        <v>138</v>
      </c>
    </row>
    <row r="4" spans="1:12" ht="14.45" customHeight="1" x14ac:dyDescent="0.2">
      <c r="A4" t="s">
        <v>139</v>
      </c>
    </row>
    <row r="5" spans="1:12" ht="29.1" customHeight="1" x14ac:dyDescent="0.2">
      <c r="A5" s="3" t="s">
        <v>9</v>
      </c>
      <c r="B5" s="3" t="s">
        <v>7</v>
      </c>
      <c r="C5" s="5" t="s">
        <v>140</v>
      </c>
      <c r="D5" s="5" t="s">
        <v>141</v>
      </c>
      <c r="E5" s="5" t="s">
        <v>142</v>
      </c>
      <c r="F5" s="5" t="s">
        <v>143</v>
      </c>
      <c r="G5" s="5" t="s">
        <v>144</v>
      </c>
      <c r="H5" s="5" t="s">
        <v>145</v>
      </c>
      <c r="I5" s="5" t="s">
        <v>146</v>
      </c>
      <c r="J5" s="5" t="s">
        <v>147</v>
      </c>
      <c r="K5" s="5" t="s">
        <v>148</v>
      </c>
      <c r="L5" s="5" t="s">
        <v>149</v>
      </c>
    </row>
    <row r="6" spans="1:12" ht="14.45" customHeight="1" x14ac:dyDescent="0.2">
      <c r="A6" s="4" t="s">
        <v>150</v>
      </c>
      <c r="B6" s="4" t="s">
        <v>151</v>
      </c>
      <c r="C6" s="7"/>
      <c r="D6" s="7">
        <v>120483326</v>
      </c>
      <c r="E6" s="7">
        <v>574302390</v>
      </c>
      <c r="F6" s="6"/>
      <c r="G6" s="6">
        <v>10</v>
      </c>
      <c r="H6" s="6">
        <v>1</v>
      </c>
      <c r="I6" s="7"/>
      <c r="J6" s="7">
        <v>453819064</v>
      </c>
      <c r="K6" s="7"/>
      <c r="L6" s="7">
        <v>376.66545161610202</v>
      </c>
    </row>
    <row r="7" spans="1:12" ht="14.45" customHeight="1" x14ac:dyDescent="0.2">
      <c r="A7" s="4" t="s">
        <v>152</v>
      </c>
      <c r="B7" s="4" t="s">
        <v>153</v>
      </c>
      <c r="C7" s="7"/>
      <c r="D7" s="7"/>
      <c r="E7" s="7">
        <v>284750094.81</v>
      </c>
      <c r="F7" s="6"/>
      <c r="G7" s="6"/>
      <c r="H7" s="6">
        <v>2</v>
      </c>
      <c r="I7" s="7"/>
      <c r="J7" s="7"/>
      <c r="K7" s="7"/>
      <c r="L7" s="7"/>
    </row>
    <row r="8" spans="1:12" ht="14.45" customHeight="1" x14ac:dyDescent="0.2">
      <c r="A8" s="4" t="s">
        <v>154</v>
      </c>
      <c r="B8" s="4" t="s">
        <v>155</v>
      </c>
      <c r="C8" s="7">
        <v>30641077.68</v>
      </c>
      <c r="D8" s="7">
        <v>333131610.72000003</v>
      </c>
      <c r="E8" s="7">
        <v>261018352.03</v>
      </c>
      <c r="F8" s="6">
        <v>56</v>
      </c>
      <c r="G8" s="6">
        <v>1</v>
      </c>
      <c r="H8" s="6">
        <v>3</v>
      </c>
      <c r="I8" s="7">
        <v>230377274.34999999</v>
      </c>
      <c r="J8" s="7">
        <v>-72113258.689999998</v>
      </c>
      <c r="K8" s="7">
        <v>751.85761008781901</v>
      </c>
      <c r="L8" s="7">
        <v>-21.6470777222675</v>
      </c>
    </row>
    <row r="9" spans="1:12" ht="14.45" customHeight="1" x14ac:dyDescent="0.2">
      <c r="A9" s="4" t="s">
        <v>156</v>
      </c>
      <c r="B9" s="4" t="s">
        <v>157</v>
      </c>
      <c r="C9" s="7">
        <v>68620435.010000005</v>
      </c>
      <c r="D9" s="7">
        <v>123300887.53</v>
      </c>
      <c r="E9" s="7">
        <v>228626642.11000001</v>
      </c>
      <c r="F9" s="6">
        <v>21</v>
      </c>
      <c r="G9" s="6">
        <v>9</v>
      </c>
      <c r="H9" s="6">
        <v>4</v>
      </c>
      <c r="I9" s="7">
        <v>160006207.09999999</v>
      </c>
      <c r="J9" s="7">
        <v>105325754.58</v>
      </c>
      <c r="K9" s="7">
        <v>233.17573996242101</v>
      </c>
      <c r="L9" s="7">
        <v>85.421732714108401</v>
      </c>
    </row>
    <row r="10" spans="1:12" ht="14.45" customHeight="1" x14ac:dyDescent="0.2">
      <c r="A10" s="4" t="s">
        <v>158</v>
      </c>
      <c r="B10" s="4" t="s">
        <v>159</v>
      </c>
      <c r="C10" s="7">
        <v>1180417.3500000001</v>
      </c>
      <c r="D10" s="7">
        <v>242650805.25</v>
      </c>
      <c r="E10" s="7">
        <v>205252713.75</v>
      </c>
      <c r="F10" s="6">
        <v>568</v>
      </c>
      <c r="G10" s="6">
        <v>3</v>
      </c>
      <c r="H10" s="6">
        <v>5</v>
      </c>
      <c r="I10" s="7">
        <v>204072296.40000001</v>
      </c>
      <c r="J10" s="7">
        <v>-37398091.5</v>
      </c>
      <c r="K10" s="7">
        <v>17288.147823310101</v>
      </c>
      <c r="L10" s="7">
        <v>-15.4123088367538</v>
      </c>
    </row>
    <row r="11" spans="1:12" ht="14.45" customHeight="1" x14ac:dyDescent="0.2">
      <c r="A11" s="4" t="s">
        <v>160</v>
      </c>
      <c r="B11" s="4" t="s">
        <v>161</v>
      </c>
      <c r="C11" s="7">
        <v>9839121.4700000007</v>
      </c>
      <c r="D11" s="7">
        <v>170757124.50999999</v>
      </c>
      <c r="E11" s="7">
        <v>186934241.78</v>
      </c>
      <c r="F11" s="6">
        <v>179</v>
      </c>
      <c r="G11" s="6">
        <v>4</v>
      </c>
      <c r="H11" s="6">
        <v>6</v>
      </c>
      <c r="I11" s="7">
        <v>177095120.31</v>
      </c>
      <c r="J11" s="7">
        <v>16177117.27</v>
      </c>
      <c r="K11" s="7">
        <v>1799.9078561025201</v>
      </c>
      <c r="L11" s="7">
        <v>9.4737583081357997</v>
      </c>
    </row>
    <row r="12" spans="1:12" ht="14.45" customHeight="1" x14ac:dyDescent="0.2">
      <c r="A12" s="4" t="s">
        <v>162</v>
      </c>
      <c r="B12" s="4" t="s">
        <v>163</v>
      </c>
      <c r="C12" s="7"/>
      <c r="D12" s="7">
        <v>160094045.5</v>
      </c>
      <c r="E12" s="7">
        <v>183679935.5</v>
      </c>
      <c r="F12" s="6"/>
      <c r="G12" s="6">
        <v>5</v>
      </c>
      <c r="H12" s="6">
        <v>7</v>
      </c>
      <c r="I12" s="7"/>
      <c r="J12" s="7">
        <v>23585890</v>
      </c>
      <c r="K12" s="7"/>
      <c r="L12" s="7">
        <v>14.732521703938099</v>
      </c>
    </row>
    <row r="13" spans="1:12" ht="14.45" customHeight="1" x14ac:dyDescent="0.2">
      <c r="A13" s="4" t="s">
        <v>164</v>
      </c>
      <c r="B13" s="4" t="s">
        <v>165</v>
      </c>
      <c r="C13" s="7">
        <v>948777.84</v>
      </c>
      <c r="D13" s="7">
        <v>137553843.53999999</v>
      </c>
      <c r="E13" s="7">
        <v>162788538.75999999</v>
      </c>
      <c r="F13" s="6">
        <v>619</v>
      </c>
      <c r="G13" s="6">
        <v>7</v>
      </c>
      <c r="H13" s="6">
        <v>8</v>
      </c>
      <c r="I13" s="7">
        <v>161839760.91999999</v>
      </c>
      <c r="J13" s="7">
        <v>25234695.219999999</v>
      </c>
      <c r="K13" s="7">
        <v>17057.708780382101</v>
      </c>
      <c r="L13" s="7">
        <v>18.345321781329801</v>
      </c>
    </row>
    <row r="14" spans="1:12" ht="14.45" customHeight="1" x14ac:dyDescent="0.2">
      <c r="A14" s="4" t="s">
        <v>166</v>
      </c>
      <c r="B14" s="4" t="s">
        <v>167</v>
      </c>
      <c r="C14" s="7">
        <v>186449165.05000001</v>
      </c>
      <c r="D14" s="7">
        <v>132337858.45</v>
      </c>
      <c r="E14" s="7">
        <v>160618627.03999999</v>
      </c>
      <c r="F14" s="6">
        <v>4</v>
      </c>
      <c r="G14" s="6">
        <v>8</v>
      </c>
      <c r="H14" s="6">
        <v>9</v>
      </c>
      <c r="I14" s="7">
        <v>-25830538.010000002</v>
      </c>
      <c r="J14" s="7">
        <v>28280768.59</v>
      </c>
      <c r="K14" s="7">
        <v>-13.8539306427428</v>
      </c>
      <c r="L14" s="7">
        <v>21.370127128576001</v>
      </c>
    </row>
    <row r="15" spans="1:12" ht="14.45" customHeight="1" x14ac:dyDescent="0.2">
      <c r="A15" s="4" t="s">
        <v>168</v>
      </c>
      <c r="B15" s="4" t="s">
        <v>169</v>
      </c>
      <c r="C15" s="7"/>
      <c r="D15" s="7">
        <v>146760724.72999999</v>
      </c>
      <c r="E15" s="7">
        <v>137823829.56</v>
      </c>
      <c r="F15" s="6"/>
      <c r="G15" s="6">
        <v>6</v>
      </c>
      <c r="H15" s="6">
        <v>10</v>
      </c>
      <c r="I15" s="7"/>
      <c r="J15" s="7">
        <v>-8936895.1699999999</v>
      </c>
      <c r="K15" s="7"/>
      <c r="L15" s="7">
        <v>-6.0894324325813001</v>
      </c>
    </row>
    <row r="16" spans="1:12" ht="14.45" customHeight="1" x14ac:dyDescent="0.2">
      <c r="A16" s="4" t="s">
        <v>170</v>
      </c>
      <c r="B16" s="4" t="s">
        <v>171</v>
      </c>
      <c r="C16" s="7">
        <v>95690333.700000003</v>
      </c>
      <c r="D16" s="7">
        <v>108126190.16</v>
      </c>
      <c r="E16" s="7">
        <v>120852224.04000001</v>
      </c>
      <c r="F16" s="6">
        <v>12</v>
      </c>
      <c r="G16" s="6">
        <v>14</v>
      </c>
      <c r="H16" s="6">
        <v>11</v>
      </c>
      <c r="I16" s="7">
        <v>25161890.34</v>
      </c>
      <c r="J16" s="7">
        <v>12726033.880000001</v>
      </c>
      <c r="K16" s="7">
        <v>26.295122367203099</v>
      </c>
      <c r="L16" s="7">
        <v>11.7696127655738</v>
      </c>
    </row>
    <row r="17" spans="1:12" ht="14.45" customHeight="1" x14ac:dyDescent="0.2">
      <c r="A17" s="4" t="s">
        <v>172</v>
      </c>
      <c r="B17" s="4" t="s">
        <v>173</v>
      </c>
      <c r="C17" s="7">
        <v>78580102</v>
      </c>
      <c r="D17" s="7">
        <v>112203503.62</v>
      </c>
      <c r="E17" s="7">
        <v>114727019.34999999</v>
      </c>
      <c r="F17" s="6">
        <v>18</v>
      </c>
      <c r="G17" s="6">
        <v>11</v>
      </c>
      <c r="H17" s="6">
        <v>12</v>
      </c>
      <c r="I17" s="7">
        <v>36146917.350000001</v>
      </c>
      <c r="J17" s="7">
        <v>2523515.73</v>
      </c>
      <c r="K17" s="7">
        <v>46.000089628287803</v>
      </c>
      <c r="L17" s="7">
        <v>2.2490525238378001</v>
      </c>
    </row>
    <row r="18" spans="1:12" ht="14.45" customHeight="1" x14ac:dyDescent="0.2">
      <c r="A18" s="4" t="s">
        <v>174</v>
      </c>
      <c r="B18" s="4" t="s">
        <v>175</v>
      </c>
      <c r="C18" s="7">
        <v>7413027.3600000003</v>
      </c>
      <c r="D18" s="7">
        <v>85073581.700000003</v>
      </c>
      <c r="E18" s="7">
        <v>106707784.3</v>
      </c>
      <c r="F18" s="6">
        <v>220</v>
      </c>
      <c r="G18" s="6">
        <v>19</v>
      </c>
      <c r="H18" s="6">
        <v>13</v>
      </c>
      <c r="I18" s="7">
        <v>99294756.939999998</v>
      </c>
      <c r="J18" s="7">
        <v>21634202.600000001</v>
      </c>
      <c r="K18" s="7">
        <v>1339.4629767021399</v>
      </c>
      <c r="L18" s="7">
        <v>25.429989154905901</v>
      </c>
    </row>
    <row r="19" spans="1:12" ht="14.45" customHeight="1" x14ac:dyDescent="0.2">
      <c r="A19" s="4" t="s">
        <v>176</v>
      </c>
      <c r="B19" s="4" t="s">
        <v>177</v>
      </c>
      <c r="C19" s="7">
        <v>54561966.920000002</v>
      </c>
      <c r="D19" s="7">
        <v>104797408.34999999</v>
      </c>
      <c r="E19" s="7">
        <v>98399903.400000006</v>
      </c>
      <c r="F19" s="6">
        <v>26</v>
      </c>
      <c r="G19" s="6">
        <v>15</v>
      </c>
      <c r="H19" s="6">
        <v>14</v>
      </c>
      <c r="I19" s="7">
        <v>43837936.479999997</v>
      </c>
      <c r="J19" s="7">
        <v>-6397504.9500000002</v>
      </c>
      <c r="K19" s="7">
        <v>80.345227554344206</v>
      </c>
      <c r="L19" s="7">
        <v>-6.1046404207189999</v>
      </c>
    </row>
    <row r="20" spans="1:12" ht="14.45" customHeight="1" x14ac:dyDescent="0.2">
      <c r="A20" s="4" t="s">
        <v>178</v>
      </c>
      <c r="B20" s="4" t="s">
        <v>179</v>
      </c>
      <c r="C20" s="7">
        <v>82593552.239999995</v>
      </c>
      <c r="D20" s="7">
        <v>92844366.560000002</v>
      </c>
      <c r="E20" s="7">
        <v>93337533.680000007</v>
      </c>
      <c r="F20" s="6">
        <v>15</v>
      </c>
      <c r="G20" s="6">
        <v>16</v>
      </c>
      <c r="H20" s="6">
        <v>15</v>
      </c>
      <c r="I20" s="7">
        <v>10743981.439999999</v>
      </c>
      <c r="J20" s="7">
        <v>493167.12</v>
      </c>
      <c r="K20" s="7">
        <v>13.0082568779463</v>
      </c>
      <c r="L20" s="7">
        <v>0.53117613730640001</v>
      </c>
    </row>
    <row r="21" spans="1:12" ht="14.45" customHeight="1" x14ac:dyDescent="0.2">
      <c r="A21" s="4" t="s">
        <v>180</v>
      </c>
      <c r="B21" s="4" t="s">
        <v>181</v>
      </c>
      <c r="C21" s="7">
        <v>81725440.489999995</v>
      </c>
      <c r="D21" s="7">
        <v>89225354.489999995</v>
      </c>
      <c r="E21" s="7">
        <v>92262482.400000006</v>
      </c>
      <c r="F21" s="6">
        <v>16</v>
      </c>
      <c r="G21" s="6">
        <v>18</v>
      </c>
      <c r="H21" s="6">
        <v>16</v>
      </c>
      <c r="I21" s="7">
        <v>10537041.91</v>
      </c>
      <c r="J21" s="7">
        <v>3037127.91</v>
      </c>
      <c r="K21" s="7">
        <v>12.893221311287199</v>
      </c>
      <c r="L21" s="7">
        <v>3.4038843861813</v>
      </c>
    </row>
    <row r="22" spans="1:12" ht="14.45" customHeight="1" x14ac:dyDescent="0.2">
      <c r="A22" s="4" t="s">
        <v>182</v>
      </c>
      <c r="B22" s="4" t="s">
        <v>183</v>
      </c>
      <c r="C22" s="7">
        <v>23123237.84</v>
      </c>
      <c r="D22" s="7">
        <v>74989270.569999993</v>
      </c>
      <c r="E22" s="7">
        <v>84756013.469999999</v>
      </c>
      <c r="F22" s="6">
        <v>78</v>
      </c>
      <c r="G22" s="6">
        <v>26</v>
      </c>
      <c r="H22" s="6">
        <v>17</v>
      </c>
      <c r="I22" s="7">
        <v>61632775.630000003</v>
      </c>
      <c r="J22" s="7">
        <v>9766742.9000000004</v>
      </c>
      <c r="K22" s="7">
        <v>266.54042161597198</v>
      </c>
      <c r="L22" s="7">
        <v>13.024187094716501</v>
      </c>
    </row>
    <row r="23" spans="1:12" ht="14.45" customHeight="1" x14ac:dyDescent="0.2">
      <c r="A23" s="4" t="s">
        <v>184</v>
      </c>
      <c r="B23" s="4" t="s">
        <v>185</v>
      </c>
      <c r="C23" s="7"/>
      <c r="D23" s="7">
        <v>78783601</v>
      </c>
      <c r="E23" s="7">
        <v>82766351</v>
      </c>
      <c r="F23" s="6"/>
      <c r="G23" s="6">
        <v>25</v>
      </c>
      <c r="H23" s="6">
        <v>18</v>
      </c>
      <c r="I23" s="7"/>
      <c r="J23" s="7">
        <v>3982750</v>
      </c>
      <c r="K23" s="7"/>
      <c r="L23" s="7">
        <v>5.0553033238477996</v>
      </c>
    </row>
    <row r="24" spans="1:12" ht="14.45" customHeight="1" x14ac:dyDescent="0.2">
      <c r="A24" s="4" t="s">
        <v>186</v>
      </c>
      <c r="B24" s="4" t="s">
        <v>187</v>
      </c>
      <c r="C24" s="7">
        <v>6152456.6900000004</v>
      </c>
      <c r="D24" s="7">
        <v>55712344.829999998</v>
      </c>
      <c r="E24" s="7">
        <v>81981624.060000002</v>
      </c>
      <c r="F24" s="6">
        <v>259</v>
      </c>
      <c r="G24" s="6">
        <v>36</v>
      </c>
      <c r="H24" s="6">
        <v>19</v>
      </c>
      <c r="I24" s="7">
        <v>75829167.370000005</v>
      </c>
      <c r="J24" s="7">
        <v>26269279.23</v>
      </c>
      <c r="K24" s="7">
        <v>1232.5022538273199</v>
      </c>
      <c r="L24" s="7">
        <v>47.151630953889601</v>
      </c>
    </row>
    <row r="25" spans="1:12" ht="14.45" customHeight="1" x14ac:dyDescent="0.2">
      <c r="A25" s="4" t="s">
        <v>188</v>
      </c>
      <c r="B25" s="4" t="s">
        <v>189</v>
      </c>
      <c r="C25" s="7">
        <v>70187087.079999998</v>
      </c>
      <c r="D25" s="7">
        <v>80637277.060000002</v>
      </c>
      <c r="E25" s="7">
        <v>77718125.340000004</v>
      </c>
      <c r="F25" s="6">
        <v>20</v>
      </c>
      <c r="G25" s="6">
        <v>24</v>
      </c>
      <c r="H25" s="6">
        <v>20</v>
      </c>
      <c r="I25" s="7">
        <v>7531038.2599999998</v>
      </c>
      <c r="J25" s="7">
        <v>-2919151.72</v>
      </c>
      <c r="K25" s="7">
        <v>10.7299484468077</v>
      </c>
      <c r="L25" s="7">
        <v>-3.6201020501076</v>
      </c>
    </row>
    <row r="26" spans="1:12" x14ac:dyDescent="0.2">
      <c r="A26" s="4"/>
      <c r="B26" s="4"/>
      <c r="C26" s="7"/>
      <c r="D26" s="7"/>
      <c r="E26" s="7"/>
      <c r="F26" s="6"/>
      <c r="G26" s="6"/>
      <c r="H26" s="6"/>
      <c r="I26" s="7"/>
      <c r="J26" s="7"/>
      <c r="K26" s="7"/>
      <c r="L26" s="7"/>
    </row>
    <row r="27" spans="1:12" x14ac:dyDescent="0.2">
      <c r="A27" s="4"/>
      <c r="B27" s="4"/>
      <c r="C27" s="7"/>
      <c r="D27" s="7"/>
      <c r="E27" s="7"/>
      <c r="F27" s="6"/>
      <c r="G27" s="6"/>
      <c r="H27" s="6"/>
      <c r="I27" s="7"/>
      <c r="J27" s="7"/>
      <c r="K27" s="7"/>
      <c r="L27" s="7"/>
    </row>
    <row r="28" spans="1:12" x14ac:dyDescent="0.2">
      <c r="A28" s="4"/>
      <c r="B28" s="4"/>
      <c r="C28" s="7"/>
      <c r="D28" s="7"/>
      <c r="E28" s="7"/>
      <c r="F28" s="6"/>
      <c r="G28" s="6"/>
      <c r="H28" s="6"/>
      <c r="I28" s="7"/>
      <c r="J28" s="7"/>
      <c r="K28" s="7"/>
      <c r="L28" s="7"/>
    </row>
    <row r="29" spans="1:12" x14ac:dyDescent="0.2">
      <c r="A29" s="4"/>
      <c r="B29" s="4"/>
      <c r="C29" s="7"/>
      <c r="D29" s="7"/>
      <c r="E29" s="7"/>
      <c r="F29" s="6"/>
      <c r="G29" s="6"/>
      <c r="H29" s="6"/>
      <c r="I29" s="7"/>
      <c r="J29" s="7"/>
      <c r="K29" s="7"/>
      <c r="L29" s="7"/>
    </row>
    <row r="30" spans="1:12" x14ac:dyDescent="0.2">
      <c r="A30" s="4"/>
      <c r="B30" s="4"/>
      <c r="C30" s="7"/>
      <c r="D30" s="7"/>
      <c r="E30" s="7"/>
      <c r="F30" s="6"/>
      <c r="G30" s="6"/>
      <c r="H30" s="6"/>
      <c r="I30" s="7"/>
      <c r="J30" s="7"/>
      <c r="K30" s="7"/>
      <c r="L30" s="7"/>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8"/>
  <sheetViews>
    <sheetView showGridLines="0" workbookViewId="0"/>
  </sheetViews>
  <sheetFormatPr defaultColWidth="11.42578125" defaultRowHeight="12.75" x14ac:dyDescent="0.2"/>
  <cols>
    <col min="1" max="1" width="40.7109375" customWidth="1"/>
    <col min="2" max="2" width="27.7109375" customWidth="1"/>
    <col min="3" max="5" width="21.7109375" customWidth="1"/>
    <col min="6" max="8" width="14.7109375" customWidth="1"/>
    <col min="9" max="10" width="38.7109375" customWidth="1"/>
    <col min="11" max="12" width="42.7109375" customWidth="1"/>
  </cols>
  <sheetData>
    <row r="1" spans="1:12" ht="14.45" customHeight="1" x14ac:dyDescent="0.2">
      <c r="A1" s="1" t="s">
        <v>190</v>
      </c>
    </row>
    <row r="2" spans="1:12" ht="29.1" customHeight="1" x14ac:dyDescent="0.2">
      <c r="A2" s="1" t="s">
        <v>120</v>
      </c>
    </row>
    <row r="3" spans="1:12" ht="14.45" customHeight="1" x14ac:dyDescent="0.2">
      <c r="A3" t="s">
        <v>138</v>
      </c>
    </row>
    <row r="4" spans="1:12" ht="29.1" customHeight="1" x14ac:dyDescent="0.2">
      <c r="A4" s="3" t="s">
        <v>9</v>
      </c>
      <c r="B4" s="3" t="s">
        <v>7</v>
      </c>
      <c r="C4" s="5" t="s">
        <v>191</v>
      </c>
      <c r="D4" s="5" t="s">
        <v>192</v>
      </c>
      <c r="E4" s="5" t="s">
        <v>193</v>
      </c>
      <c r="F4" s="5" t="s">
        <v>143</v>
      </c>
      <c r="G4" s="5" t="s">
        <v>144</v>
      </c>
      <c r="H4" s="5" t="s">
        <v>145</v>
      </c>
      <c r="I4" s="5" t="s">
        <v>194</v>
      </c>
      <c r="J4" s="5" t="s">
        <v>195</v>
      </c>
      <c r="K4" s="5" t="s">
        <v>196</v>
      </c>
      <c r="L4" s="5" t="s">
        <v>197</v>
      </c>
    </row>
    <row r="5" spans="1:12" ht="14.45" customHeight="1" x14ac:dyDescent="0.2">
      <c r="A5" s="4" t="s">
        <v>198</v>
      </c>
      <c r="B5" s="4" t="s">
        <v>199</v>
      </c>
      <c r="C5" s="6">
        <v>33629633</v>
      </c>
      <c r="D5" s="6">
        <v>72827712</v>
      </c>
      <c r="E5" s="6">
        <v>78042871</v>
      </c>
      <c r="F5" s="6">
        <v>1</v>
      </c>
      <c r="G5" s="6">
        <v>1</v>
      </c>
      <c r="H5" s="6">
        <v>1</v>
      </c>
      <c r="I5" s="6">
        <v>44413238</v>
      </c>
      <c r="J5" s="6">
        <v>5215159</v>
      </c>
      <c r="K5" s="7">
        <v>132.06578257931</v>
      </c>
      <c r="L5" s="7">
        <v>7.16095406100359</v>
      </c>
    </row>
    <row r="6" spans="1:12" ht="14.45" customHeight="1" x14ac:dyDescent="0.2">
      <c r="A6" s="4" t="s">
        <v>200</v>
      </c>
      <c r="B6" s="4" t="s">
        <v>201</v>
      </c>
      <c r="C6" s="6">
        <v>26978704</v>
      </c>
      <c r="D6" s="6">
        <v>39745719</v>
      </c>
      <c r="E6" s="6">
        <v>41208448</v>
      </c>
      <c r="F6" s="6">
        <v>6</v>
      </c>
      <c r="G6" s="6">
        <v>2</v>
      </c>
      <c r="H6" s="6">
        <v>2</v>
      </c>
      <c r="I6" s="6">
        <v>14229744</v>
      </c>
      <c r="J6" s="6">
        <v>1462729</v>
      </c>
      <c r="K6" s="7">
        <v>52.744357178906697</v>
      </c>
      <c r="L6" s="7">
        <v>3.6802177361541801</v>
      </c>
    </row>
    <row r="7" spans="1:12" ht="14.45" customHeight="1" x14ac:dyDescent="0.2">
      <c r="A7" s="4" t="s">
        <v>202</v>
      </c>
      <c r="B7" s="4" t="s">
        <v>203</v>
      </c>
      <c r="C7" s="6">
        <v>24163247</v>
      </c>
      <c r="D7" s="6">
        <v>36566885</v>
      </c>
      <c r="E7" s="6">
        <v>37868775</v>
      </c>
      <c r="F7" s="6">
        <v>8</v>
      </c>
      <c r="G7" s="6">
        <v>3</v>
      </c>
      <c r="H7" s="6">
        <v>3</v>
      </c>
      <c r="I7" s="6">
        <v>13705528</v>
      </c>
      <c r="J7" s="6">
        <v>1301890</v>
      </c>
      <c r="K7" s="7">
        <v>56.7205558094076</v>
      </c>
      <c r="L7" s="7">
        <v>3.5602977940286702</v>
      </c>
    </row>
    <row r="8" spans="1:12" ht="14.45" customHeight="1" x14ac:dyDescent="0.2">
      <c r="A8" s="4" t="s">
        <v>204</v>
      </c>
      <c r="B8" s="4" t="s">
        <v>205</v>
      </c>
      <c r="C8" s="6">
        <v>27638162</v>
      </c>
      <c r="D8" s="6">
        <v>35128125</v>
      </c>
      <c r="E8" s="6">
        <v>36339463</v>
      </c>
      <c r="F8" s="6">
        <v>5</v>
      </c>
      <c r="G8" s="6">
        <v>5</v>
      </c>
      <c r="H8" s="6">
        <v>4</v>
      </c>
      <c r="I8" s="6">
        <v>8701301</v>
      </c>
      <c r="J8" s="6">
        <v>1211338</v>
      </c>
      <c r="K8" s="7">
        <v>31.482922055381302</v>
      </c>
      <c r="L8" s="7">
        <v>3.4483423182990798</v>
      </c>
    </row>
    <row r="9" spans="1:12" ht="14.45" customHeight="1" x14ac:dyDescent="0.2">
      <c r="A9" s="4" t="s">
        <v>176</v>
      </c>
      <c r="B9" s="4" t="s">
        <v>177</v>
      </c>
      <c r="C9" s="6">
        <v>31105879</v>
      </c>
      <c r="D9" s="6">
        <v>35965281</v>
      </c>
      <c r="E9" s="6">
        <v>35562793</v>
      </c>
      <c r="F9" s="6">
        <v>3</v>
      </c>
      <c r="G9" s="6">
        <v>4</v>
      </c>
      <c r="H9" s="6">
        <v>5</v>
      </c>
      <c r="I9" s="6">
        <v>4456914</v>
      </c>
      <c r="J9" s="6">
        <v>-402488</v>
      </c>
      <c r="K9" s="7">
        <v>14.328204645816299</v>
      </c>
      <c r="L9" s="7">
        <v>-1.1191015023627899</v>
      </c>
    </row>
    <row r="10" spans="1:12" ht="14.45" customHeight="1" x14ac:dyDescent="0.2">
      <c r="A10" s="4" t="s">
        <v>206</v>
      </c>
      <c r="B10" s="4" t="s">
        <v>207</v>
      </c>
      <c r="C10" s="6">
        <v>31142298</v>
      </c>
      <c r="D10" s="6">
        <v>34575816</v>
      </c>
      <c r="E10" s="6">
        <v>34992603</v>
      </c>
      <c r="F10" s="6">
        <v>2</v>
      </c>
      <c r="G10" s="6">
        <v>6</v>
      </c>
      <c r="H10" s="6">
        <v>6</v>
      </c>
      <c r="I10" s="6">
        <v>3850305</v>
      </c>
      <c r="J10" s="6">
        <v>416787</v>
      </c>
      <c r="K10" s="7">
        <v>12.3635866563219</v>
      </c>
      <c r="L10" s="7">
        <v>1.2054292514745</v>
      </c>
    </row>
    <row r="11" spans="1:12" ht="14.45" customHeight="1" x14ac:dyDescent="0.2">
      <c r="A11" s="4" t="s">
        <v>208</v>
      </c>
      <c r="B11" s="4" t="s">
        <v>209</v>
      </c>
      <c r="C11" s="6">
        <v>21430620</v>
      </c>
      <c r="D11" s="6">
        <v>30140807</v>
      </c>
      <c r="E11" s="6">
        <v>31266076</v>
      </c>
      <c r="F11" s="6">
        <v>12</v>
      </c>
      <c r="G11" s="6">
        <v>7</v>
      </c>
      <c r="H11" s="6">
        <v>7</v>
      </c>
      <c r="I11" s="6">
        <v>9835456</v>
      </c>
      <c r="J11" s="6">
        <v>1125269</v>
      </c>
      <c r="K11" s="7">
        <v>45.894407161342002</v>
      </c>
      <c r="L11" s="7">
        <v>3.7333738277147002</v>
      </c>
    </row>
    <row r="12" spans="1:12" ht="14.45" customHeight="1" x14ac:dyDescent="0.2">
      <c r="A12" s="4" t="s">
        <v>170</v>
      </c>
      <c r="B12" s="4" t="s">
        <v>171</v>
      </c>
      <c r="C12" s="6">
        <v>22031412</v>
      </c>
      <c r="D12" s="6">
        <v>28205346</v>
      </c>
      <c r="E12" s="6">
        <v>29221677</v>
      </c>
      <c r="F12" s="6">
        <v>10</v>
      </c>
      <c r="G12" s="6">
        <v>8</v>
      </c>
      <c r="H12" s="6">
        <v>8</v>
      </c>
      <c r="I12" s="6">
        <v>7190265</v>
      </c>
      <c r="J12" s="6">
        <v>1016331</v>
      </c>
      <c r="K12" s="7">
        <v>32.6364238479132</v>
      </c>
      <c r="L12" s="7">
        <v>3.6033275393962501</v>
      </c>
    </row>
    <row r="13" spans="1:12" ht="14.45" customHeight="1" x14ac:dyDescent="0.2">
      <c r="A13" s="4" t="s">
        <v>210</v>
      </c>
      <c r="B13" s="4" t="s">
        <v>211</v>
      </c>
      <c r="C13" s="6">
        <v>20859793</v>
      </c>
      <c r="D13" s="6">
        <v>26569154</v>
      </c>
      <c r="E13" s="6">
        <v>27395015</v>
      </c>
      <c r="F13" s="6">
        <v>13</v>
      </c>
      <c r="G13" s="6">
        <v>9</v>
      </c>
      <c r="H13" s="6">
        <v>9</v>
      </c>
      <c r="I13" s="6">
        <v>6535222</v>
      </c>
      <c r="J13" s="6">
        <v>825861</v>
      </c>
      <c r="K13" s="7">
        <v>31.329275415149102</v>
      </c>
      <c r="L13" s="7">
        <v>3.1083451132843698</v>
      </c>
    </row>
    <row r="14" spans="1:12" ht="14.45" customHeight="1" x14ac:dyDescent="0.2">
      <c r="A14" s="4" t="s">
        <v>212</v>
      </c>
      <c r="B14" s="4" t="s">
        <v>213</v>
      </c>
      <c r="C14" s="6">
        <v>11669302</v>
      </c>
      <c r="D14" s="6">
        <v>24662425</v>
      </c>
      <c r="E14" s="6">
        <v>25770008</v>
      </c>
      <c r="F14" s="6">
        <v>19</v>
      </c>
      <c r="G14" s="6">
        <v>10</v>
      </c>
      <c r="H14" s="6">
        <v>10</v>
      </c>
      <c r="I14" s="6">
        <v>14100706</v>
      </c>
      <c r="J14" s="6">
        <v>1107583</v>
      </c>
      <c r="K14" s="7">
        <v>120.835899182316</v>
      </c>
      <c r="L14" s="7">
        <v>4.4909736167469303</v>
      </c>
    </row>
    <row r="15" spans="1:12" ht="14.45" customHeight="1" x14ac:dyDescent="0.2">
      <c r="A15" s="4" t="s">
        <v>214</v>
      </c>
      <c r="B15" s="4" t="s">
        <v>215</v>
      </c>
      <c r="C15" s="6">
        <v>26055151</v>
      </c>
      <c r="D15" s="6">
        <v>20266364</v>
      </c>
      <c r="E15" s="6">
        <v>20265374</v>
      </c>
      <c r="F15" s="6">
        <v>7</v>
      </c>
      <c r="G15" s="6">
        <v>11</v>
      </c>
      <c r="H15" s="6">
        <v>11</v>
      </c>
      <c r="I15" s="6">
        <v>-5789777</v>
      </c>
      <c r="J15" s="6">
        <v>-990</v>
      </c>
      <c r="K15" s="7">
        <v>-22.2212375587461</v>
      </c>
      <c r="L15" s="7">
        <v>-4.88494137379552E-3</v>
      </c>
    </row>
    <row r="16" spans="1:12" ht="14.45" customHeight="1" x14ac:dyDescent="0.2">
      <c r="A16" s="4" t="s">
        <v>216</v>
      </c>
      <c r="B16" s="4" t="s">
        <v>217</v>
      </c>
      <c r="C16" s="6">
        <v>13071201</v>
      </c>
      <c r="D16" s="6">
        <v>16229500</v>
      </c>
      <c r="E16" s="6">
        <v>16560644</v>
      </c>
      <c r="F16" s="6">
        <v>16</v>
      </c>
      <c r="G16" s="6">
        <v>13</v>
      </c>
      <c r="H16" s="6">
        <v>12</v>
      </c>
      <c r="I16" s="6">
        <v>3489443</v>
      </c>
      <c r="J16" s="6">
        <v>331144</v>
      </c>
      <c r="K16" s="7">
        <v>26.695657116740801</v>
      </c>
      <c r="L16" s="7">
        <v>2.0403832527188102</v>
      </c>
    </row>
    <row r="17" spans="1:12" ht="14.45" customHeight="1" x14ac:dyDescent="0.2">
      <c r="A17" s="4" t="s">
        <v>218</v>
      </c>
      <c r="B17" s="4" t="s">
        <v>219</v>
      </c>
      <c r="C17" s="6">
        <v>22307637</v>
      </c>
      <c r="D17" s="6">
        <v>19947420</v>
      </c>
      <c r="E17" s="6">
        <v>16501442</v>
      </c>
      <c r="F17" s="6">
        <v>9</v>
      </c>
      <c r="G17" s="6">
        <v>12</v>
      </c>
      <c r="H17" s="6">
        <v>13</v>
      </c>
      <c r="I17" s="6">
        <v>-5806195</v>
      </c>
      <c r="J17" s="6">
        <v>-3445978</v>
      </c>
      <c r="K17" s="7">
        <v>-26.0278352207363</v>
      </c>
      <c r="L17" s="7">
        <v>-17.275306781528599</v>
      </c>
    </row>
    <row r="18" spans="1:12" ht="14.45" customHeight="1" x14ac:dyDescent="0.2">
      <c r="A18" s="4" t="s">
        <v>188</v>
      </c>
      <c r="B18" s="4" t="s">
        <v>189</v>
      </c>
      <c r="C18" s="6">
        <v>21740140</v>
      </c>
      <c r="D18" s="6">
        <v>15972022</v>
      </c>
      <c r="E18" s="6">
        <v>15763745</v>
      </c>
      <c r="F18" s="6">
        <v>11</v>
      </c>
      <c r="G18" s="6">
        <v>14</v>
      </c>
      <c r="H18" s="6">
        <v>14</v>
      </c>
      <c r="I18" s="6">
        <v>-5976395</v>
      </c>
      <c r="J18" s="6">
        <v>-208277</v>
      </c>
      <c r="K18" s="7">
        <v>-27.490140357881799</v>
      </c>
      <c r="L18" s="7">
        <v>-1.30401147706909</v>
      </c>
    </row>
    <row r="19" spans="1:12" ht="14.45" customHeight="1" x14ac:dyDescent="0.2">
      <c r="A19" s="4" t="s">
        <v>220</v>
      </c>
      <c r="B19" s="4" t="s">
        <v>221</v>
      </c>
      <c r="C19" s="6">
        <v>15672383</v>
      </c>
      <c r="D19" s="6">
        <v>15150513</v>
      </c>
      <c r="E19" s="6">
        <v>14910786</v>
      </c>
      <c r="F19" s="6">
        <v>14</v>
      </c>
      <c r="G19" s="6">
        <v>15</v>
      </c>
      <c r="H19" s="6">
        <v>15</v>
      </c>
      <c r="I19" s="6">
        <v>-761597</v>
      </c>
      <c r="J19" s="6">
        <v>-239727</v>
      </c>
      <c r="K19" s="7">
        <v>-4.8594843553785001</v>
      </c>
      <c r="L19" s="7">
        <v>-1.5823028566755499</v>
      </c>
    </row>
    <row r="20" spans="1:12" ht="14.45" customHeight="1" x14ac:dyDescent="0.2">
      <c r="A20" s="4" t="s">
        <v>222</v>
      </c>
      <c r="B20" s="4" t="s">
        <v>223</v>
      </c>
      <c r="C20" s="6">
        <v>7717613</v>
      </c>
      <c r="D20" s="6">
        <v>13243924</v>
      </c>
      <c r="E20" s="6">
        <v>13786670</v>
      </c>
      <c r="F20" s="6">
        <v>28</v>
      </c>
      <c r="G20" s="6">
        <v>17</v>
      </c>
      <c r="H20" s="6">
        <v>16</v>
      </c>
      <c r="I20" s="6">
        <v>6069057</v>
      </c>
      <c r="J20" s="6">
        <v>542746</v>
      </c>
      <c r="K20" s="7">
        <v>78.639042926873898</v>
      </c>
      <c r="L20" s="7">
        <v>4.0980754646432596</v>
      </c>
    </row>
    <row r="21" spans="1:12" ht="14.45" customHeight="1" x14ac:dyDescent="0.2">
      <c r="A21" s="4" t="s">
        <v>224</v>
      </c>
      <c r="B21" s="4" t="s">
        <v>225</v>
      </c>
      <c r="C21" s="6">
        <v>9161763</v>
      </c>
      <c r="D21" s="6">
        <v>12788907</v>
      </c>
      <c r="E21" s="6">
        <v>13655162</v>
      </c>
      <c r="F21" s="6">
        <v>25</v>
      </c>
      <c r="G21" s="6">
        <v>19</v>
      </c>
      <c r="H21" s="6">
        <v>17</v>
      </c>
      <c r="I21" s="6">
        <v>4493399</v>
      </c>
      <c r="J21" s="6">
        <v>866255</v>
      </c>
      <c r="K21" s="7">
        <v>49.045134653668697</v>
      </c>
      <c r="L21" s="7">
        <v>6.7734873668250204</v>
      </c>
    </row>
    <row r="22" spans="1:12" ht="14.45" customHeight="1" x14ac:dyDescent="0.2">
      <c r="A22" s="4" t="s">
        <v>156</v>
      </c>
      <c r="B22" s="4" t="s">
        <v>157</v>
      </c>
      <c r="C22" s="6">
        <v>10384289</v>
      </c>
      <c r="D22" s="6">
        <v>9281627</v>
      </c>
      <c r="E22" s="6">
        <v>13459777</v>
      </c>
      <c r="F22" s="6">
        <v>22</v>
      </c>
      <c r="G22" s="6">
        <v>28</v>
      </c>
      <c r="H22" s="6">
        <v>18</v>
      </c>
      <c r="I22" s="6">
        <v>3075488</v>
      </c>
      <c r="J22" s="6">
        <v>4178150</v>
      </c>
      <c r="K22" s="7">
        <v>29.616741213577601</v>
      </c>
      <c r="L22" s="7">
        <v>45.015275877817501</v>
      </c>
    </row>
    <row r="23" spans="1:12" ht="14.45" customHeight="1" x14ac:dyDescent="0.2">
      <c r="A23" s="4" t="s">
        <v>226</v>
      </c>
      <c r="B23" s="4" t="s">
        <v>227</v>
      </c>
      <c r="C23" s="6">
        <v>14495267</v>
      </c>
      <c r="D23" s="6">
        <v>13229194</v>
      </c>
      <c r="E23" s="6">
        <v>12868995</v>
      </c>
      <c r="F23" s="6">
        <v>15</v>
      </c>
      <c r="G23" s="6">
        <v>18</v>
      </c>
      <c r="H23" s="6">
        <v>19</v>
      </c>
      <c r="I23" s="6">
        <v>-1626272</v>
      </c>
      <c r="J23" s="6">
        <v>-360199</v>
      </c>
      <c r="K23" s="7">
        <v>-11.219331109940899</v>
      </c>
      <c r="L23" s="7">
        <v>-2.7227584688832902</v>
      </c>
    </row>
    <row r="24" spans="1:12" ht="14.45" customHeight="1" x14ac:dyDescent="0.2">
      <c r="A24" s="4" t="s">
        <v>228</v>
      </c>
      <c r="B24" s="4" t="s">
        <v>229</v>
      </c>
      <c r="C24" s="6">
        <v>8931941</v>
      </c>
      <c r="D24" s="6">
        <v>11844093</v>
      </c>
      <c r="E24" s="6">
        <v>12225940</v>
      </c>
      <c r="F24" s="6">
        <v>26</v>
      </c>
      <c r="G24" s="6">
        <v>20</v>
      </c>
      <c r="H24" s="6">
        <v>20</v>
      </c>
      <c r="I24" s="6">
        <v>3293999</v>
      </c>
      <c r="J24" s="6">
        <v>381847</v>
      </c>
      <c r="K24" s="7">
        <v>36.878871009112103</v>
      </c>
      <c r="L24" s="7">
        <v>3.2239446279255</v>
      </c>
    </row>
    <row r="25" spans="1:12" x14ac:dyDescent="0.2">
      <c r="A25" s="4"/>
      <c r="B25" s="4"/>
      <c r="C25" s="6"/>
      <c r="D25" s="6"/>
      <c r="E25" s="6"/>
      <c r="F25" s="6"/>
      <c r="G25" s="6"/>
      <c r="H25" s="6"/>
      <c r="I25" s="6"/>
      <c r="J25" s="6"/>
      <c r="K25" s="7"/>
      <c r="L25" s="7"/>
    </row>
    <row r="26" spans="1:12" x14ac:dyDescent="0.2">
      <c r="A26" s="4"/>
      <c r="B26" s="4"/>
      <c r="C26" s="6"/>
      <c r="D26" s="6"/>
      <c r="E26" s="6"/>
      <c r="F26" s="6"/>
      <c r="G26" s="6"/>
      <c r="H26" s="6"/>
      <c r="I26" s="6"/>
      <c r="J26" s="6"/>
      <c r="K26" s="7"/>
      <c r="L26" s="7"/>
    </row>
    <row r="27" spans="1:12" x14ac:dyDescent="0.2">
      <c r="A27" s="4"/>
      <c r="B27" s="4"/>
      <c r="C27" s="6"/>
      <c r="D27" s="6"/>
      <c r="E27" s="6"/>
      <c r="F27" s="6"/>
      <c r="G27" s="6"/>
      <c r="H27" s="6"/>
      <c r="I27" s="6"/>
      <c r="J27" s="6"/>
      <c r="K27" s="7"/>
      <c r="L27" s="7"/>
    </row>
    <row r="28" spans="1:12" x14ac:dyDescent="0.2">
      <c r="A28" s="4"/>
      <c r="B28" s="4"/>
      <c r="C28" s="6"/>
      <c r="D28" s="6"/>
      <c r="E28" s="6"/>
      <c r="F28" s="6"/>
      <c r="G28" s="6"/>
      <c r="H28" s="6"/>
      <c r="I28" s="6"/>
      <c r="J28" s="6"/>
      <c r="K28" s="7"/>
      <c r="L28" s="7"/>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
  <sheetViews>
    <sheetView showGridLines="0" workbookViewId="0"/>
  </sheetViews>
  <sheetFormatPr defaultColWidth="11.42578125" defaultRowHeight="12.75" x14ac:dyDescent="0.2"/>
  <cols>
    <col min="1" max="1" width="14.7109375" customWidth="1"/>
    <col min="2" max="2" width="18.7109375" customWidth="1"/>
    <col min="3" max="3" width="19.7109375" customWidth="1"/>
    <col min="4" max="4" width="16.7109375" customWidth="1"/>
    <col min="5" max="5" width="23.7109375" customWidth="1"/>
    <col min="6" max="6" width="24.7109375" customWidth="1"/>
    <col min="7" max="7" width="15.7109375" customWidth="1"/>
  </cols>
  <sheetData>
    <row r="1" spans="1:7" ht="14.45" customHeight="1" x14ac:dyDescent="0.2">
      <c r="A1" s="1" t="s">
        <v>230</v>
      </c>
    </row>
    <row r="2" spans="1:7" ht="29.1" customHeight="1" x14ac:dyDescent="0.2">
      <c r="A2" s="1" t="s">
        <v>120</v>
      </c>
    </row>
    <row r="3" spans="1:7" ht="14.45" customHeight="1" x14ac:dyDescent="0.2">
      <c r="A3" t="s">
        <v>231</v>
      </c>
    </row>
    <row r="4" spans="1:7" ht="14.45" customHeight="1" x14ac:dyDescent="0.2">
      <c r="A4" t="s">
        <v>232</v>
      </c>
    </row>
    <row r="5" spans="1:7" ht="29.1" customHeight="1" x14ac:dyDescent="0.2">
      <c r="A5" s="3" t="s">
        <v>74</v>
      </c>
      <c r="B5" s="5" t="s">
        <v>110</v>
      </c>
      <c r="C5" s="5" t="s">
        <v>102</v>
      </c>
      <c r="D5" s="5" t="s">
        <v>72</v>
      </c>
      <c r="E5" s="5" t="s">
        <v>108</v>
      </c>
      <c r="F5" s="5" t="s">
        <v>100</v>
      </c>
      <c r="G5" s="5" t="s">
        <v>70</v>
      </c>
    </row>
    <row r="6" spans="1:7" ht="14.45" customHeight="1" x14ac:dyDescent="0.2">
      <c r="A6" s="4" t="s">
        <v>127</v>
      </c>
      <c r="B6" s="6">
        <v>1051464351</v>
      </c>
      <c r="C6" s="6">
        <v>57500637</v>
      </c>
      <c r="D6" s="7">
        <v>94.814927646750903</v>
      </c>
      <c r="E6" s="7">
        <v>8679776521.3199997</v>
      </c>
      <c r="F6" s="7">
        <v>514136368.69</v>
      </c>
      <c r="G6" s="7">
        <v>94.407861213818407</v>
      </c>
    </row>
    <row r="7" spans="1:7" ht="14.45" customHeight="1" x14ac:dyDescent="0.2">
      <c r="A7" s="4" t="s">
        <v>128</v>
      </c>
      <c r="B7" s="6">
        <v>1048795347</v>
      </c>
      <c r="C7" s="6">
        <v>57626755</v>
      </c>
      <c r="D7" s="7">
        <v>94.791612089469993</v>
      </c>
      <c r="E7" s="7">
        <v>8583093513.0200005</v>
      </c>
      <c r="F7" s="7">
        <v>512134939.22000003</v>
      </c>
      <c r="G7" s="7">
        <v>94.3691910334163</v>
      </c>
    </row>
    <row r="8" spans="1:7" ht="14.45" customHeight="1" x14ac:dyDescent="0.2">
      <c r="A8" s="4" t="s">
        <v>129</v>
      </c>
      <c r="B8" s="6">
        <v>1051372136</v>
      </c>
      <c r="C8" s="6">
        <v>57711170</v>
      </c>
      <c r="D8" s="7">
        <v>94.796498181174499</v>
      </c>
      <c r="E8" s="7">
        <v>8359075057.5699997</v>
      </c>
      <c r="F8" s="7">
        <v>474794033.50999999</v>
      </c>
      <c r="G8" s="7">
        <v>94.625299190935195</v>
      </c>
    </row>
    <row r="9" spans="1:7" ht="14.45" customHeight="1" x14ac:dyDescent="0.2">
      <c r="A9" s="4" t="s">
        <v>130</v>
      </c>
      <c r="B9" s="6">
        <v>1073498924</v>
      </c>
      <c r="C9" s="6">
        <v>58544811</v>
      </c>
      <c r="D9" s="7">
        <v>94.828396713842494</v>
      </c>
      <c r="E9" s="7">
        <v>8793202106.3299999</v>
      </c>
      <c r="F9" s="7">
        <v>488374832.5</v>
      </c>
      <c r="G9" s="7">
        <v>94.738234292312399</v>
      </c>
    </row>
    <row r="10" spans="1:7" ht="14.45" customHeight="1" x14ac:dyDescent="0.2">
      <c r="A10" s="4" t="s">
        <v>131</v>
      </c>
      <c r="B10" s="6">
        <v>1054784404</v>
      </c>
      <c r="C10" s="6">
        <v>55802830</v>
      </c>
      <c r="D10" s="7">
        <v>94.975376243159701</v>
      </c>
      <c r="E10" s="7">
        <v>9104198433.8099995</v>
      </c>
      <c r="F10" s="7">
        <v>501575239.19</v>
      </c>
      <c r="G10" s="7">
        <v>94.778398323085298</v>
      </c>
    </row>
    <row r="11" spans="1:7" ht="14.45" customHeight="1" x14ac:dyDescent="0.2">
      <c r="A11" s="4" t="s">
        <v>132</v>
      </c>
      <c r="B11" s="6">
        <v>1082241056</v>
      </c>
      <c r="C11" s="6">
        <v>57035515</v>
      </c>
      <c r="D11" s="7">
        <v>94.993707721915399</v>
      </c>
      <c r="E11" s="7">
        <v>9216728241.7099991</v>
      </c>
      <c r="F11" s="7">
        <v>472739527.85000002</v>
      </c>
      <c r="G11" s="7">
        <v>95.121099124400402</v>
      </c>
    </row>
    <row r="12" spans="1:7" ht="14.45" customHeight="1" x14ac:dyDescent="0.2">
      <c r="A12" s="4" t="s">
        <v>133</v>
      </c>
      <c r="B12" s="6">
        <v>1119401419</v>
      </c>
      <c r="C12" s="6">
        <v>57945508</v>
      </c>
      <c r="D12" s="7">
        <v>95.078297936560503</v>
      </c>
      <c r="E12" s="7">
        <v>9919202111.9200001</v>
      </c>
      <c r="F12" s="7">
        <v>506618596.11000001</v>
      </c>
      <c r="G12" s="7">
        <v>95.140731743834806</v>
      </c>
    </row>
    <row r="13" spans="1:7" ht="14.45" customHeight="1" x14ac:dyDescent="0.2">
      <c r="A13" s="4" t="s">
        <v>134</v>
      </c>
      <c r="B13" s="6">
        <v>1157195843</v>
      </c>
      <c r="C13" s="6">
        <v>55603063</v>
      </c>
      <c r="D13" s="7">
        <v>95.415310590657796</v>
      </c>
      <c r="E13" s="7">
        <v>10435611776.959999</v>
      </c>
      <c r="F13" s="7">
        <v>490501090</v>
      </c>
      <c r="G13" s="7">
        <v>95.5107448003466</v>
      </c>
    </row>
    <row r="14" spans="1:7" ht="14.45" customHeight="1" x14ac:dyDescent="0.2">
      <c r="A14" s="4" t="s">
        <v>135</v>
      </c>
      <c r="B14" s="6">
        <v>1205454344</v>
      </c>
      <c r="C14" s="6">
        <v>55405499</v>
      </c>
      <c r="D14" s="7">
        <v>95.605736886014896</v>
      </c>
      <c r="E14" s="7">
        <v>10664118733.51</v>
      </c>
      <c r="F14" s="7">
        <v>487243440.12</v>
      </c>
      <c r="G14" s="7">
        <v>95.630637472503594</v>
      </c>
    </row>
    <row r="15" spans="1:7" ht="14.45" customHeight="1" x14ac:dyDescent="0.2">
      <c r="A15" s="4" t="s">
        <v>136</v>
      </c>
      <c r="B15" s="6">
        <v>1243285466</v>
      </c>
      <c r="C15" s="6">
        <v>54231241</v>
      </c>
      <c r="D15" s="7">
        <v>95.820382064645003</v>
      </c>
      <c r="E15" s="7">
        <v>11136045271.110001</v>
      </c>
      <c r="F15" s="7">
        <v>505828279.49000001</v>
      </c>
      <c r="G15" s="7">
        <v>95.655095571245695</v>
      </c>
    </row>
    <row r="16" spans="1:7" x14ac:dyDescent="0.2">
      <c r="A16" s="4"/>
      <c r="B16" s="6"/>
      <c r="C16" s="6"/>
      <c r="D16" s="7"/>
      <c r="E16" s="7"/>
      <c r="F16" s="7"/>
      <c r="G16" s="7"/>
    </row>
    <row r="17" spans="1:7" x14ac:dyDescent="0.2">
      <c r="A17" s="4"/>
      <c r="B17" s="6"/>
      <c r="C17" s="6"/>
      <c r="D17" s="7"/>
      <c r="E17" s="7"/>
      <c r="F17" s="7"/>
      <c r="G17" s="7"/>
    </row>
    <row r="18" spans="1:7" x14ac:dyDescent="0.2">
      <c r="A18" s="4"/>
      <c r="B18" s="6"/>
      <c r="C18" s="6"/>
      <c r="D18" s="7"/>
      <c r="E18" s="7"/>
      <c r="F18" s="7"/>
      <c r="G18" s="7"/>
    </row>
    <row r="19" spans="1:7" x14ac:dyDescent="0.2">
      <c r="A19" s="4"/>
      <c r="B19" s="6"/>
      <c r="C19" s="6"/>
      <c r="D19" s="7"/>
      <c r="E19" s="7"/>
      <c r="F19" s="7"/>
      <c r="G19" s="7"/>
    </row>
    <row r="20" spans="1:7" x14ac:dyDescent="0.2">
      <c r="A20" s="4"/>
      <c r="B20" s="6"/>
      <c r="C20" s="6"/>
      <c r="D20" s="7"/>
      <c r="E20" s="7"/>
      <c r="F20" s="7"/>
      <c r="G20" s="7"/>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
  <sheetViews>
    <sheetView showGridLines="0" workbookViewId="0"/>
  </sheetViews>
  <sheetFormatPr defaultColWidth="11.42578125" defaultRowHeight="12.75" x14ac:dyDescent="0.2"/>
  <cols>
    <col min="1" max="1" width="14.7109375" customWidth="1"/>
    <col min="2" max="2" width="29.7109375" customWidth="1"/>
    <col min="3" max="3" width="44.7109375" customWidth="1"/>
    <col min="4" max="4" width="73.7109375" customWidth="1"/>
    <col min="5" max="5" width="44.7109375" customWidth="1"/>
    <col min="6" max="6" width="24.7109375" customWidth="1"/>
    <col min="7" max="7" width="12.7109375" bestFit="1" customWidth="1"/>
    <col min="8" max="8" width="34.7109375" customWidth="1"/>
    <col min="9" max="9" width="55.7109375" customWidth="1"/>
    <col min="10" max="10" width="49.7109375" customWidth="1"/>
    <col min="11" max="11" width="76.7109375" customWidth="1"/>
    <col min="12" max="12" width="49.7109375" customWidth="1"/>
    <col min="13" max="13" width="40.7109375" customWidth="1"/>
    <col min="14" max="14" width="45.7109375" customWidth="1"/>
    <col min="15" max="15" width="60.7109375" customWidth="1"/>
    <col min="16" max="16" width="89.7109375" customWidth="1"/>
    <col min="17" max="17" width="60.7109375" customWidth="1"/>
    <col min="18" max="18" width="50.7109375" customWidth="1"/>
    <col min="19" max="19" width="17.7109375" customWidth="1"/>
    <col min="20" max="20" width="43.7109375" customWidth="1"/>
    <col min="21" max="21" width="64.7109375" customWidth="1"/>
    <col min="22" max="22" width="58.7109375" customWidth="1"/>
    <col min="23" max="23" width="87.7109375" customWidth="1"/>
    <col min="24" max="24" width="61.7109375" customWidth="1"/>
    <col min="25" max="25" width="41.7109375" customWidth="1"/>
    <col min="26" max="26" width="45.7109375" customWidth="1"/>
    <col min="27" max="27" width="60.7109375" customWidth="1"/>
    <col min="28" max="28" width="89.7109375" customWidth="1"/>
    <col min="29" max="29" width="60.7109375" customWidth="1"/>
    <col min="30" max="30" width="39.7109375" customWidth="1"/>
    <col min="31" max="31" width="20.7109375" customWidth="1"/>
  </cols>
  <sheetData>
    <row r="1" spans="1:31" ht="14.45" customHeight="1" x14ac:dyDescent="0.2">
      <c r="A1" s="1" t="s">
        <v>233</v>
      </c>
    </row>
    <row r="2" spans="1:31" ht="29.1" customHeight="1" x14ac:dyDescent="0.2">
      <c r="A2" s="1" t="s">
        <v>120</v>
      </c>
    </row>
    <row r="3" spans="1:31" ht="14.45" customHeight="1" x14ac:dyDescent="0.2">
      <c r="A3" t="s">
        <v>234</v>
      </c>
    </row>
    <row r="4" spans="1:31" ht="14.45" customHeight="1" x14ac:dyDescent="0.2">
      <c r="A4" t="s">
        <v>235</v>
      </c>
    </row>
    <row r="5" spans="1:31" ht="14.45" customHeight="1" x14ac:dyDescent="0.2">
      <c r="A5" t="s">
        <v>236</v>
      </c>
    </row>
    <row r="6" spans="1:31" ht="14.45" customHeight="1" x14ac:dyDescent="0.2">
      <c r="A6" t="s">
        <v>237</v>
      </c>
    </row>
    <row r="7" spans="1:31" ht="14.45" customHeight="1" x14ac:dyDescent="0.2">
      <c r="A7" t="s">
        <v>238</v>
      </c>
    </row>
    <row r="8" spans="1:31" ht="29.1" customHeight="1" x14ac:dyDescent="0.2">
      <c r="A8" s="5" t="s">
        <v>74</v>
      </c>
      <c r="B8" s="5" t="s">
        <v>239</v>
      </c>
      <c r="C8" s="5" t="s">
        <v>240</v>
      </c>
      <c r="D8" s="5" t="s">
        <v>241</v>
      </c>
      <c r="E8" s="5" t="s">
        <v>242</v>
      </c>
      <c r="F8" s="5" t="s">
        <v>66</v>
      </c>
      <c r="G8" s="5" t="s">
        <v>111</v>
      </c>
      <c r="H8" s="5" t="s">
        <v>243</v>
      </c>
      <c r="I8" s="5" t="s">
        <v>244</v>
      </c>
      <c r="J8" s="5" t="s">
        <v>245</v>
      </c>
      <c r="K8" s="5" t="s">
        <v>246</v>
      </c>
      <c r="L8" s="5" t="s">
        <v>247</v>
      </c>
      <c r="M8" s="5" t="s">
        <v>248</v>
      </c>
      <c r="N8" s="5" t="s">
        <v>249</v>
      </c>
      <c r="O8" s="5" t="s">
        <v>250</v>
      </c>
      <c r="P8" s="5" t="s">
        <v>251</v>
      </c>
      <c r="Q8" s="5" t="s">
        <v>252</v>
      </c>
      <c r="R8" s="5" t="s">
        <v>253</v>
      </c>
      <c r="S8" s="5" t="s">
        <v>254</v>
      </c>
      <c r="T8" s="5" t="s">
        <v>255</v>
      </c>
      <c r="U8" s="5" t="s">
        <v>256</v>
      </c>
      <c r="V8" s="5" t="s">
        <v>257</v>
      </c>
      <c r="W8" s="5" t="s">
        <v>258</v>
      </c>
      <c r="X8" s="5" t="s">
        <v>259</v>
      </c>
      <c r="Y8" s="5" t="s">
        <v>260</v>
      </c>
      <c r="Z8" s="5" t="s">
        <v>261</v>
      </c>
      <c r="AA8" s="5" t="s">
        <v>262</v>
      </c>
      <c r="AB8" s="5" t="s">
        <v>263</v>
      </c>
      <c r="AC8" s="5" t="s">
        <v>264</v>
      </c>
      <c r="AD8" s="5" t="s">
        <v>265</v>
      </c>
      <c r="AE8" s="5" t="s">
        <v>266</v>
      </c>
    </row>
    <row r="9" spans="1:31" ht="14.45" customHeight="1" x14ac:dyDescent="0.2">
      <c r="A9" t="s">
        <v>127</v>
      </c>
      <c r="B9" s="12">
        <v>897831475</v>
      </c>
      <c r="C9" s="12">
        <v>828306302</v>
      </c>
      <c r="D9" s="12">
        <v>69503247</v>
      </c>
      <c r="E9" s="12">
        <v>161170993</v>
      </c>
      <c r="F9" s="12">
        <v>49984446</v>
      </c>
      <c r="G9" s="12">
        <v>1108964988</v>
      </c>
      <c r="H9" s="7">
        <v>80.961210201886004</v>
      </c>
      <c r="I9" s="7">
        <v>84.782622474285304</v>
      </c>
      <c r="J9" s="7">
        <v>74.691835266489093</v>
      </c>
      <c r="K9" s="7">
        <v>6.2673977764931896</v>
      </c>
      <c r="L9" s="7">
        <v>14.5334609067027</v>
      </c>
      <c r="M9" s="7">
        <v>4.5073060503150897</v>
      </c>
      <c r="N9" s="7">
        <v>5226487938.3405504</v>
      </c>
      <c r="O9" s="7">
        <v>3369498088.4502301</v>
      </c>
      <c r="P9" s="7">
        <v>1856834872.43011</v>
      </c>
      <c r="Q9" s="7">
        <v>2879999395.9801502</v>
      </c>
      <c r="R9" s="7">
        <v>1087580533.1500499</v>
      </c>
      <c r="S9" s="7">
        <v>9193912890.0114307</v>
      </c>
      <c r="T9" s="7">
        <v>56.847264063365003</v>
      </c>
      <c r="U9" s="7">
        <v>64.474138343424002</v>
      </c>
      <c r="V9" s="7">
        <v>36.649227905030202</v>
      </c>
      <c r="W9" s="7">
        <v>20.196350505424501</v>
      </c>
      <c r="X9" s="7">
        <v>31.325067253019899</v>
      </c>
      <c r="Y9" s="7">
        <v>11.8293543365158</v>
      </c>
      <c r="Z9" s="7">
        <v>5.8212349242273502</v>
      </c>
      <c r="AA9" s="7">
        <v>4.0679372839665202</v>
      </c>
      <c r="AB9" s="7">
        <v>26.7158003773567</v>
      </c>
      <c r="AC9" s="7">
        <v>17.869216677098599</v>
      </c>
      <c r="AD9" s="7">
        <v>21.758379259621201</v>
      </c>
      <c r="AE9" s="7">
        <v>8.2905348586275007</v>
      </c>
    </row>
    <row r="10" spans="1:31" ht="14.45" customHeight="1" x14ac:dyDescent="0.2">
      <c r="A10" t="s">
        <v>128</v>
      </c>
      <c r="B10" s="12">
        <v>890588755</v>
      </c>
      <c r="C10" s="12">
        <v>825452458</v>
      </c>
      <c r="D10" s="12">
        <v>65078811</v>
      </c>
      <c r="E10" s="12">
        <v>165184620</v>
      </c>
      <c r="F10" s="12">
        <v>50706213</v>
      </c>
      <c r="G10" s="12">
        <v>1106422102</v>
      </c>
      <c r="H10" s="7">
        <v>80.492675750976602</v>
      </c>
      <c r="I10" s="7">
        <v>84.358752603751</v>
      </c>
      <c r="J10" s="7">
        <v>74.605564775675504</v>
      </c>
      <c r="K10" s="7">
        <v>5.8819153090273302</v>
      </c>
      <c r="L10" s="7">
        <v>14.929620413529999</v>
      </c>
      <c r="M10" s="7">
        <v>4.5828995017671801</v>
      </c>
      <c r="N10" s="7">
        <v>5034903469.0706396</v>
      </c>
      <c r="O10" s="7">
        <v>3246390607.21029</v>
      </c>
      <c r="P10" s="7">
        <v>1788065513.12011</v>
      </c>
      <c r="Q10" s="7">
        <v>2957347184.8502402</v>
      </c>
      <c r="R10" s="7">
        <v>1103425147.06003</v>
      </c>
      <c r="S10" s="7">
        <v>9095228452.2408905</v>
      </c>
      <c r="T10" s="7">
        <v>55.357636100170097</v>
      </c>
      <c r="U10" s="7">
        <v>63.000843199014398</v>
      </c>
      <c r="V10" s="7">
        <v>35.693337712813999</v>
      </c>
      <c r="W10" s="7">
        <v>19.659379888138702</v>
      </c>
      <c r="X10" s="7">
        <v>32.515370013840702</v>
      </c>
      <c r="Y10" s="7">
        <v>12.131912385204201</v>
      </c>
      <c r="Z10" s="7">
        <v>5.6534550215274697</v>
      </c>
      <c r="AA10" s="7">
        <v>3.9328620028293502</v>
      </c>
      <c r="AB10" s="7">
        <v>27.475386929243498</v>
      </c>
      <c r="AC10" s="7">
        <v>17.903284124455698</v>
      </c>
      <c r="AD10" s="7">
        <v>21.761142900970199</v>
      </c>
      <c r="AE10" s="7">
        <v>8.2203965699890595</v>
      </c>
    </row>
    <row r="11" spans="1:31" ht="14.45" customHeight="1" x14ac:dyDescent="0.2">
      <c r="A11" t="s">
        <v>129</v>
      </c>
      <c r="B11" s="12">
        <v>888152291</v>
      </c>
      <c r="C11" s="12">
        <v>820045872</v>
      </c>
      <c r="D11" s="12">
        <v>68049190</v>
      </c>
      <c r="E11" s="12">
        <v>168522996</v>
      </c>
      <c r="F11" s="12">
        <v>52465248</v>
      </c>
      <c r="G11" s="12">
        <v>1109083306</v>
      </c>
      <c r="H11" s="7">
        <v>80.079853893319694</v>
      </c>
      <c r="I11" s="7">
        <v>84.056134028328302</v>
      </c>
      <c r="J11" s="7">
        <v>73.939069100008595</v>
      </c>
      <c r="K11" s="7">
        <v>6.1356247661345602</v>
      </c>
      <c r="L11" s="7">
        <v>15.1948005247498</v>
      </c>
      <c r="M11" s="7">
        <v>4.7305056091070599</v>
      </c>
      <c r="N11" s="7">
        <v>4672763452.8805103</v>
      </c>
      <c r="O11" s="7">
        <v>2798646490.8600302</v>
      </c>
      <c r="P11" s="7">
        <v>1873717285.58003</v>
      </c>
      <c r="Q11" s="7">
        <v>3015755727.0802102</v>
      </c>
      <c r="R11" s="7">
        <v>1145749587.5599699</v>
      </c>
      <c r="S11" s="7">
        <v>8833869091.0806808</v>
      </c>
      <c r="T11" s="7">
        <v>52.8960006617991</v>
      </c>
      <c r="U11" s="7">
        <v>60.779016907068801</v>
      </c>
      <c r="V11" s="7">
        <v>31.680868960190299</v>
      </c>
      <c r="W11" s="7">
        <v>21.210607337071298</v>
      </c>
      <c r="X11" s="7">
        <v>34.138560306775801</v>
      </c>
      <c r="Y11" s="7">
        <v>12.9699633959575</v>
      </c>
      <c r="Z11" s="7">
        <v>5.2612187124116803</v>
      </c>
      <c r="AA11" s="7">
        <v>3.41279260882619</v>
      </c>
      <c r="AB11" s="7">
        <v>27.5347478137511</v>
      </c>
      <c r="AC11" s="7">
        <v>17.895217855492</v>
      </c>
      <c r="AD11" s="7">
        <v>21.8382573462717</v>
      </c>
      <c r="AE11" s="7">
        <v>7.9650185367416197</v>
      </c>
    </row>
    <row r="12" spans="1:31" ht="14.45" customHeight="1" x14ac:dyDescent="0.2">
      <c r="A12" t="s">
        <v>130</v>
      </c>
      <c r="B12" s="12">
        <v>908196148</v>
      </c>
      <c r="C12" s="12">
        <v>835136533</v>
      </c>
      <c r="D12" s="12">
        <v>73003407</v>
      </c>
      <c r="E12" s="12">
        <v>169854689</v>
      </c>
      <c r="F12" s="12">
        <v>54049106</v>
      </c>
      <c r="G12" s="12">
        <v>1132043735</v>
      </c>
      <c r="H12" s="7">
        <v>80.226242142491103</v>
      </c>
      <c r="I12" s="7">
        <v>84.248670964389405</v>
      </c>
      <c r="J12" s="7">
        <v>73.772461891677693</v>
      </c>
      <c r="K12" s="7">
        <v>6.4488150716191202</v>
      </c>
      <c r="L12" s="7">
        <v>15.0042514921034</v>
      </c>
      <c r="M12" s="7">
        <v>4.7744715445998196</v>
      </c>
      <c r="N12" s="7">
        <v>4936924519.5603304</v>
      </c>
      <c r="O12" s="7">
        <v>2906209776.8600998</v>
      </c>
      <c r="P12" s="7">
        <v>2030369758.4400699</v>
      </c>
      <c r="Q12" s="7">
        <v>3138526376.1403899</v>
      </c>
      <c r="R12" s="7">
        <v>1206471027.3901601</v>
      </c>
      <c r="S12" s="7">
        <v>9281576938.8261395</v>
      </c>
      <c r="T12" s="7">
        <v>53.190579058914899</v>
      </c>
      <c r="U12" s="7">
        <v>61.137582264632002</v>
      </c>
      <c r="V12" s="7">
        <v>31.3115949586435</v>
      </c>
      <c r="W12" s="7">
        <v>21.875267229071302</v>
      </c>
      <c r="X12" s="7">
        <v>33.814581259478601</v>
      </c>
      <c r="Y12" s="7">
        <v>12.998556552856099</v>
      </c>
      <c r="Z12" s="7">
        <v>5.4359672527044598</v>
      </c>
      <c r="AA12" s="7">
        <v>3.4799217397667102</v>
      </c>
      <c r="AB12" s="7">
        <v>27.811986342501399</v>
      </c>
      <c r="AC12" s="7">
        <v>18.477714066171</v>
      </c>
      <c r="AD12" s="7">
        <v>22.321757318061099</v>
      </c>
      <c r="AE12" s="7">
        <v>8.1989561461829403</v>
      </c>
    </row>
    <row r="13" spans="1:31" ht="14.45" customHeight="1" x14ac:dyDescent="0.2">
      <c r="A13" t="s">
        <v>131</v>
      </c>
      <c r="B13" s="12">
        <v>897432395</v>
      </c>
      <c r="C13" s="12">
        <v>826494071</v>
      </c>
      <c r="D13" s="12">
        <v>70879026</v>
      </c>
      <c r="E13" s="12">
        <v>160782000</v>
      </c>
      <c r="F13" s="12">
        <v>52432137</v>
      </c>
      <c r="G13" s="12">
        <v>1110587234</v>
      </c>
      <c r="H13" s="7">
        <v>80.807015201113003</v>
      </c>
      <c r="I13" s="7">
        <v>84.811044954027196</v>
      </c>
      <c r="J13" s="7">
        <v>74.419554421062202</v>
      </c>
      <c r="K13" s="7">
        <v>6.3821214426096997</v>
      </c>
      <c r="L13" s="7">
        <v>14.4772058490995</v>
      </c>
      <c r="M13" s="7">
        <v>4.7211182872285704</v>
      </c>
      <c r="N13" s="7">
        <v>5296878862.5205297</v>
      </c>
      <c r="O13" s="7">
        <v>3225798988.7302699</v>
      </c>
      <c r="P13" s="7">
        <v>2070694137.73014</v>
      </c>
      <c r="Q13" s="7">
        <v>3099708399.68045</v>
      </c>
      <c r="R13" s="7">
        <v>1209572146.86009</v>
      </c>
      <c r="S13" s="7">
        <v>9605773672.9970398</v>
      </c>
      <c r="T13" s="7">
        <v>55.142657352115997</v>
      </c>
      <c r="U13" s="7">
        <v>63.086609415360201</v>
      </c>
      <c r="V13" s="7">
        <v>33.581875844091201</v>
      </c>
      <c r="W13" s="7">
        <v>21.5567658391859</v>
      </c>
      <c r="X13" s="7">
        <v>32.2692216702346</v>
      </c>
      <c r="Y13" s="7">
        <v>12.5921366465289</v>
      </c>
      <c r="Z13" s="7">
        <v>5.9022594816409804</v>
      </c>
      <c r="AA13" s="7">
        <v>3.9029910823525702</v>
      </c>
      <c r="AB13" s="7">
        <v>29.2144835304331</v>
      </c>
      <c r="AC13" s="7">
        <v>19.278951621950601</v>
      </c>
      <c r="AD13" s="7">
        <v>23.069289486714698</v>
      </c>
      <c r="AE13" s="7">
        <v>8.6492743468695803</v>
      </c>
    </row>
    <row r="14" spans="1:31" ht="14.45" customHeight="1" x14ac:dyDescent="0.2">
      <c r="A14" t="s">
        <v>132</v>
      </c>
      <c r="B14" s="12">
        <v>914188530</v>
      </c>
      <c r="C14" s="12">
        <v>841803546</v>
      </c>
      <c r="D14" s="12">
        <v>72321004</v>
      </c>
      <c r="E14" s="12">
        <v>170219054</v>
      </c>
      <c r="F14" s="12">
        <v>54932967</v>
      </c>
      <c r="G14" s="12">
        <v>1139276571</v>
      </c>
      <c r="H14" s="7">
        <v>80.242897402653597</v>
      </c>
      <c r="I14" s="7">
        <v>84.308011466815501</v>
      </c>
      <c r="J14" s="7">
        <v>73.889305496830104</v>
      </c>
      <c r="K14" s="7">
        <v>6.3479760613808001</v>
      </c>
      <c r="L14" s="7">
        <v>14.940977312523</v>
      </c>
      <c r="M14" s="7">
        <v>4.8217411292661403</v>
      </c>
      <c r="N14" s="7">
        <v>5095170454.6601801</v>
      </c>
      <c r="O14" s="7">
        <v>2925550063.35009</v>
      </c>
      <c r="P14" s="7">
        <v>2169191060.6100798</v>
      </c>
      <c r="Q14" s="7">
        <v>3306498468.4904399</v>
      </c>
      <c r="R14" s="7">
        <v>1288228177.10988</v>
      </c>
      <c r="S14" s="7">
        <v>9689467769.5605392</v>
      </c>
      <c r="T14" s="7">
        <v>52.584626687821299</v>
      </c>
      <c r="U14" s="7">
        <v>60.647841292833697</v>
      </c>
      <c r="V14" s="7">
        <v>30.193093500354099</v>
      </c>
      <c r="W14" s="7">
        <v>22.387102286717901</v>
      </c>
      <c r="X14" s="7">
        <v>34.124665535064899</v>
      </c>
      <c r="Y14" s="7">
        <v>13.295138677862701</v>
      </c>
      <c r="Z14" s="7">
        <v>5.5734351148118</v>
      </c>
      <c r="AA14" s="7">
        <v>3.4753358752780699</v>
      </c>
      <c r="AB14" s="7">
        <v>29.993929019708901</v>
      </c>
      <c r="AC14" s="7">
        <v>19.424960900619499</v>
      </c>
      <c r="AD14" s="7">
        <v>23.450912038118801</v>
      </c>
      <c r="AE14" s="7">
        <v>8.5049302480218696</v>
      </c>
    </row>
    <row r="15" spans="1:31" ht="14.45" customHeight="1" x14ac:dyDescent="0.2">
      <c r="A15" t="s">
        <v>133</v>
      </c>
      <c r="B15" s="12">
        <v>952390931</v>
      </c>
      <c r="C15" s="12">
        <v>886360650</v>
      </c>
      <c r="D15" s="12">
        <v>65982067</v>
      </c>
      <c r="E15" s="12">
        <v>168118412</v>
      </c>
      <c r="F15" s="12">
        <v>56885793</v>
      </c>
      <c r="G15" s="12">
        <v>1177346927</v>
      </c>
      <c r="H15" s="7">
        <v>80.892972934221604</v>
      </c>
      <c r="I15" s="7">
        <v>84.999907814740894</v>
      </c>
      <c r="J15" s="7">
        <v>75.284576676013202</v>
      </c>
      <c r="K15" s="7">
        <v>5.6043011186285598</v>
      </c>
      <c r="L15" s="7">
        <v>14.2794284458178</v>
      </c>
      <c r="M15" s="7">
        <v>4.8316933348567703</v>
      </c>
      <c r="N15" s="7">
        <v>5611066663.5903301</v>
      </c>
      <c r="O15" s="7">
        <v>3717616769.70013</v>
      </c>
      <c r="P15" s="7">
        <v>1893087657.0701101</v>
      </c>
      <c r="Q15" s="7">
        <v>3445193369.9001899</v>
      </c>
      <c r="R15" s="7">
        <v>1369922904.74002</v>
      </c>
      <c r="S15" s="7">
        <v>10425820708.0308</v>
      </c>
      <c r="T15" s="7">
        <v>53.818944529405002</v>
      </c>
      <c r="U15" s="7">
        <v>61.960357608622097</v>
      </c>
      <c r="V15" s="7">
        <v>35.657785356279099</v>
      </c>
      <c r="W15" s="7">
        <v>18.157684752931701</v>
      </c>
      <c r="X15" s="7">
        <v>33.044816963391902</v>
      </c>
      <c r="Y15" s="7">
        <v>13.1397128638976</v>
      </c>
      <c r="Z15" s="7">
        <v>5.8915582676735099</v>
      </c>
      <c r="AA15" s="7">
        <v>4.1942484356679497</v>
      </c>
      <c r="AB15" s="7">
        <v>28.690941995953398</v>
      </c>
      <c r="AC15" s="7">
        <v>20.4926594827709</v>
      </c>
      <c r="AD15" s="7">
        <v>24.0819865997126</v>
      </c>
      <c r="AE15" s="7">
        <v>8.8553513573071196</v>
      </c>
    </row>
    <row r="16" spans="1:31" ht="14.45" customHeight="1" x14ac:dyDescent="0.2">
      <c r="A16" t="s">
        <v>134</v>
      </c>
      <c r="B16" s="12">
        <v>984525199</v>
      </c>
      <c r="C16" s="12">
        <v>919915368</v>
      </c>
      <c r="D16" s="12">
        <v>64230170</v>
      </c>
      <c r="E16" s="12">
        <v>169710080</v>
      </c>
      <c r="F16" s="12">
        <v>58943288</v>
      </c>
      <c r="G16" s="12">
        <v>1212798906</v>
      </c>
      <c r="H16" s="7">
        <v>81.177942536831395</v>
      </c>
      <c r="I16" s="7">
        <v>85.324817389761193</v>
      </c>
      <c r="J16" s="7">
        <v>75.850609977380699</v>
      </c>
      <c r="K16" s="7">
        <v>5.2960280292337298</v>
      </c>
      <c r="L16" s="7">
        <v>13.9932580051321</v>
      </c>
      <c r="M16" s="7">
        <v>4.8601039882534298</v>
      </c>
      <c r="N16" s="7">
        <v>5809612764.5804596</v>
      </c>
      <c r="O16" s="7">
        <v>3848784176.8200898</v>
      </c>
      <c r="P16" s="7">
        <v>1959749712.2600501</v>
      </c>
      <c r="Q16" s="7">
        <v>3644209933.9602098</v>
      </c>
      <c r="R16" s="7">
        <v>1473369043.9200001</v>
      </c>
      <c r="S16" s="7">
        <v>10926112866.960199</v>
      </c>
      <c r="T16" s="7">
        <v>53.171817235645698</v>
      </c>
      <c r="U16" s="7">
        <v>61.4595388739938</v>
      </c>
      <c r="V16" s="7">
        <v>35.225557558155302</v>
      </c>
      <c r="W16" s="7">
        <v>17.9363853927062</v>
      </c>
      <c r="X16" s="7">
        <v>33.353215167491399</v>
      </c>
      <c r="Y16" s="7">
        <v>13.4848418816481</v>
      </c>
      <c r="Z16" s="7">
        <v>5.9009284581861303</v>
      </c>
      <c r="AA16" s="7">
        <v>4.1838459392061003</v>
      </c>
      <c r="AB16" s="7">
        <v>30.511358015400699</v>
      </c>
      <c r="AC16" s="7">
        <v>21.4731495852233</v>
      </c>
      <c r="AD16" s="7">
        <v>24.996383709032301</v>
      </c>
      <c r="AE16" s="7">
        <v>9.00900620284715</v>
      </c>
    </row>
    <row r="17" spans="1:31" ht="14.45" customHeight="1" x14ac:dyDescent="0.2">
      <c r="A17" t="s">
        <v>135</v>
      </c>
      <c r="B17" s="12">
        <v>1027690660</v>
      </c>
      <c r="C17" s="12">
        <v>966945186</v>
      </c>
      <c r="D17" s="12">
        <v>60224077</v>
      </c>
      <c r="E17" s="12">
        <v>171568807</v>
      </c>
      <c r="F17" s="12">
        <v>62121773</v>
      </c>
      <c r="G17" s="12">
        <v>1260859843</v>
      </c>
      <c r="H17" s="7">
        <v>81.5071290996774</v>
      </c>
      <c r="I17" s="7">
        <v>85.731043813432905</v>
      </c>
      <c r="J17" s="7">
        <v>76.689347461437094</v>
      </c>
      <c r="K17" s="7">
        <v>4.7764291435205903</v>
      </c>
      <c r="L17" s="7">
        <v>13.6072861668575</v>
      </c>
      <c r="M17" s="7">
        <v>4.9269372281848502</v>
      </c>
      <c r="N17" s="7">
        <v>5623730656.5707397</v>
      </c>
      <c r="O17" s="7">
        <v>3778996281.7002702</v>
      </c>
      <c r="P17" s="7">
        <v>1843466857.6700599</v>
      </c>
      <c r="Q17" s="7">
        <v>3919194532.7805099</v>
      </c>
      <c r="R17" s="7">
        <v>1609704501.4804499</v>
      </c>
      <c r="S17" s="7">
        <v>11151362173.627701</v>
      </c>
      <c r="T17" s="7">
        <v>50.4308852049531</v>
      </c>
      <c r="U17" s="7">
        <v>58.938717461922899</v>
      </c>
      <c r="V17" s="7">
        <v>33.888203278316801</v>
      </c>
      <c r="W17" s="7">
        <v>16.5313154479886</v>
      </c>
      <c r="X17" s="7">
        <v>35.145433102775399</v>
      </c>
      <c r="Y17" s="7">
        <v>14.4350481709518</v>
      </c>
      <c r="Z17" s="7">
        <v>5.4722017776932397</v>
      </c>
      <c r="AA17" s="7">
        <v>3.90818045988004</v>
      </c>
      <c r="AB17" s="7">
        <v>30.610130524209801</v>
      </c>
      <c r="AC17" s="7">
        <v>22.843281370957602</v>
      </c>
      <c r="AD17" s="7">
        <v>25.912082410791001</v>
      </c>
      <c r="AE17" s="7">
        <v>8.8442519884644106</v>
      </c>
    </row>
    <row r="18" spans="1:31" ht="14.45" customHeight="1" x14ac:dyDescent="0.2">
      <c r="A18" t="s">
        <v>136</v>
      </c>
      <c r="B18" s="12">
        <v>1063056405</v>
      </c>
      <c r="C18" s="12">
        <v>1014885454</v>
      </c>
      <c r="D18" s="12">
        <v>47691774</v>
      </c>
      <c r="E18" s="12">
        <v>171496034</v>
      </c>
      <c r="F18" s="12">
        <v>63443445</v>
      </c>
      <c r="G18" s="12">
        <v>1297516707</v>
      </c>
      <c r="H18" s="7">
        <v>81.930074523502796</v>
      </c>
      <c r="I18" s="7">
        <v>86.142082300459094</v>
      </c>
      <c r="J18" s="7">
        <v>78.217524947830995</v>
      </c>
      <c r="K18" s="7">
        <v>3.6756192612169598</v>
      </c>
      <c r="L18" s="7">
        <v>13.2172505428865</v>
      </c>
      <c r="M18" s="7">
        <v>4.8896052480655996</v>
      </c>
      <c r="N18" s="7">
        <v>5523916471.4804401</v>
      </c>
      <c r="O18" s="7">
        <v>3917477751.0002298</v>
      </c>
      <c r="P18" s="7">
        <v>1605296361.7500401</v>
      </c>
      <c r="Q18" s="7">
        <v>4388771109.5705404</v>
      </c>
      <c r="R18" s="7">
        <v>1730328328.28017</v>
      </c>
      <c r="S18" s="7">
        <v>11641873550.597601</v>
      </c>
      <c r="T18" s="7">
        <v>47.448689830485897</v>
      </c>
      <c r="U18" s="7">
        <v>55.7321421390727</v>
      </c>
      <c r="V18" s="7">
        <v>33.649890921544298</v>
      </c>
      <c r="W18" s="7">
        <v>13.7889864099033</v>
      </c>
      <c r="X18" s="7">
        <v>37.698151337034901</v>
      </c>
      <c r="Y18" s="7">
        <v>14.862971331546101</v>
      </c>
      <c r="Z18" s="7">
        <v>5.1962590559627397</v>
      </c>
      <c r="AA18" s="7">
        <v>3.8600196067055101</v>
      </c>
      <c r="AB18" s="7">
        <v>33.659816507350698</v>
      </c>
      <c r="AC18" s="7">
        <v>25.591093899993901</v>
      </c>
      <c r="AD18" s="7">
        <v>27.2735556570134</v>
      </c>
      <c r="AE18" s="7">
        <v>8.9724267038648904</v>
      </c>
    </row>
    <row r="19" spans="1:31" x14ac:dyDescent="0.2">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
      <c r="H26" s="7"/>
      <c r="I26" s="7"/>
      <c r="J26" s="7"/>
      <c r="K26" s="7"/>
      <c r="L26" s="7"/>
      <c r="M26" s="7"/>
      <c r="N26" s="7"/>
      <c r="O26" s="7"/>
      <c r="P26" s="7"/>
      <c r="Q26" s="7"/>
      <c r="R26" s="7"/>
      <c r="S26" s="7"/>
      <c r="T26" s="7"/>
      <c r="U26" s="7"/>
      <c r="V26" s="7"/>
      <c r="W26" s="7"/>
      <c r="X26" s="7"/>
      <c r="Y26" s="7"/>
      <c r="Z26" s="7"/>
      <c r="AA26" s="7"/>
      <c r="AB26" s="7"/>
      <c r="AC26" s="7"/>
      <c r="AD26" s="7"/>
      <c r="AE26" s="7"/>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78"/>
  <sheetViews>
    <sheetView showGridLines="0" workbookViewId="0"/>
  </sheetViews>
  <sheetFormatPr defaultColWidth="11.42578125" defaultRowHeight="12.75" x14ac:dyDescent="0.2"/>
  <cols>
    <col min="1" max="1" width="14.7109375" customWidth="1"/>
    <col min="2" max="2" width="16.7109375" customWidth="1"/>
    <col min="3" max="3" width="51.7109375" customWidth="1"/>
    <col min="4" max="4" width="28.7109375" customWidth="1"/>
    <col min="5" max="5" width="27.7109375" customWidth="1"/>
    <col min="6" max="6" width="11.7109375" customWidth="1"/>
    <col min="7" max="7" width="32.7109375" customWidth="1"/>
    <col min="8" max="8" width="31.7109375" customWidth="1"/>
  </cols>
  <sheetData>
    <row r="1" spans="1:8" ht="14.45" customHeight="1" x14ac:dyDescent="0.2">
      <c r="A1" s="1" t="s">
        <v>267</v>
      </c>
    </row>
    <row r="2" spans="1:8" ht="29.1" customHeight="1" x14ac:dyDescent="0.2">
      <c r="A2" s="1" t="s">
        <v>120</v>
      </c>
    </row>
    <row r="3" spans="1:8" ht="14.45" customHeight="1" x14ac:dyDescent="0.2">
      <c r="A3" t="s">
        <v>268</v>
      </c>
    </row>
    <row r="4" spans="1:8" ht="29.1" customHeight="1" x14ac:dyDescent="0.2">
      <c r="A4" s="3" t="s">
        <v>74</v>
      </c>
      <c r="B4" s="3" t="s">
        <v>3</v>
      </c>
      <c r="C4" s="3" t="s">
        <v>5</v>
      </c>
      <c r="D4" s="5" t="s">
        <v>90</v>
      </c>
      <c r="E4" s="5" t="s">
        <v>76</v>
      </c>
      <c r="F4" s="5" t="s">
        <v>111</v>
      </c>
      <c r="G4" s="5" t="s">
        <v>92</v>
      </c>
      <c r="H4" s="5" t="s">
        <v>78</v>
      </c>
    </row>
    <row r="5" spans="1:8" ht="14.45" customHeight="1" x14ac:dyDescent="0.2">
      <c r="A5" s="4" t="s">
        <v>127</v>
      </c>
      <c r="B5" s="4" t="s">
        <v>269</v>
      </c>
      <c r="C5" s="4" t="s">
        <v>270</v>
      </c>
      <c r="D5" s="6">
        <v>84226921</v>
      </c>
      <c r="E5" s="6">
        <v>80535515</v>
      </c>
      <c r="F5" s="6">
        <v>98750525</v>
      </c>
      <c r="G5" s="7">
        <v>85.292631102467595</v>
      </c>
      <c r="H5" s="7">
        <v>81.554518317750706</v>
      </c>
    </row>
    <row r="6" spans="1:8" ht="14.45" customHeight="1" x14ac:dyDescent="0.2">
      <c r="A6" s="4" t="s">
        <v>127</v>
      </c>
      <c r="B6" s="4" t="s">
        <v>271</v>
      </c>
      <c r="C6" s="4" t="s">
        <v>272</v>
      </c>
      <c r="D6" s="6">
        <v>312318049</v>
      </c>
      <c r="E6" s="6">
        <v>299673346</v>
      </c>
      <c r="F6" s="6">
        <v>321026149</v>
      </c>
      <c r="G6" s="7">
        <v>97.287417231547707</v>
      </c>
      <c r="H6" s="7">
        <v>93.348578280456493</v>
      </c>
    </row>
    <row r="7" spans="1:8" ht="14.45" customHeight="1" x14ac:dyDescent="0.2">
      <c r="A7" s="4" t="s">
        <v>127</v>
      </c>
      <c r="B7" s="4" t="s">
        <v>273</v>
      </c>
      <c r="C7" s="4" t="s">
        <v>274</v>
      </c>
      <c r="D7" s="6">
        <v>44425023</v>
      </c>
      <c r="E7" s="6">
        <v>32836096</v>
      </c>
      <c r="F7" s="6">
        <v>72552811</v>
      </c>
      <c r="G7" s="7">
        <v>61.231291231431399</v>
      </c>
      <c r="H7" s="7">
        <v>45.258199575478898</v>
      </c>
    </row>
    <row r="8" spans="1:8" ht="14.45" customHeight="1" x14ac:dyDescent="0.2">
      <c r="A8" s="4" t="s">
        <v>127</v>
      </c>
      <c r="B8" s="4" t="s">
        <v>275</v>
      </c>
      <c r="C8" s="4" t="s">
        <v>276</v>
      </c>
      <c r="D8" s="6">
        <v>186228159</v>
      </c>
      <c r="E8" s="6">
        <v>178291632</v>
      </c>
      <c r="F8" s="6">
        <v>207997530</v>
      </c>
      <c r="G8" s="7">
        <v>89.533831964254603</v>
      </c>
      <c r="H8" s="7">
        <v>85.718148672246301</v>
      </c>
    </row>
    <row r="9" spans="1:8" ht="14.45" customHeight="1" x14ac:dyDescent="0.2">
      <c r="A9" s="4" t="s">
        <v>127</v>
      </c>
      <c r="B9" s="4" t="s">
        <v>277</v>
      </c>
      <c r="C9" s="4" t="s">
        <v>278</v>
      </c>
      <c r="D9" s="6">
        <v>44103065</v>
      </c>
      <c r="E9" s="6">
        <v>42735446</v>
      </c>
      <c r="F9" s="6">
        <v>44888817</v>
      </c>
      <c r="G9" s="7">
        <v>98.249559572933293</v>
      </c>
      <c r="H9" s="7">
        <v>95.202878703620101</v>
      </c>
    </row>
    <row r="10" spans="1:8" ht="14.45" customHeight="1" x14ac:dyDescent="0.2">
      <c r="A10" s="4" t="s">
        <v>127</v>
      </c>
      <c r="B10" s="4" t="s">
        <v>279</v>
      </c>
      <c r="C10" s="4" t="s">
        <v>280</v>
      </c>
      <c r="D10" s="6">
        <v>89372797</v>
      </c>
      <c r="E10" s="6">
        <v>82088365</v>
      </c>
      <c r="F10" s="6">
        <v>107636423</v>
      </c>
      <c r="G10" s="7">
        <v>83.032113581106302</v>
      </c>
      <c r="H10" s="7">
        <v>76.264486232508901</v>
      </c>
    </row>
    <row r="11" spans="1:8" ht="14.45" customHeight="1" x14ac:dyDescent="0.2">
      <c r="A11" s="4" t="s">
        <v>127</v>
      </c>
      <c r="B11" s="4" t="s">
        <v>281</v>
      </c>
      <c r="C11" s="4" t="s">
        <v>282</v>
      </c>
      <c r="D11" s="6">
        <v>21287404</v>
      </c>
      <c r="E11" s="6">
        <v>14337374</v>
      </c>
      <c r="F11" s="6">
        <v>29581844</v>
      </c>
      <c r="G11" s="7">
        <v>71.961044754343206</v>
      </c>
      <c r="H11" s="7">
        <v>48.466802813239099</v>
      </c>
    </row>
    <row r="12" spans="1:8" ht="14.45" customHeight="1" x14ac:dyDescent="0.2">
      <c r="A12" s="4" t="s">
        <v>127</v>
      </c>
      <c r="B12" s="4" t="s">
        <v>283</v>
      </c>
      <c r="C12" s="4" t="s">
        <v>284</v>
      </c>
      <c r="D12" s="6">
        <v>3828911</v>
      </c>
      <c r="E12" s="6">
        <v>3629992</v>
      </c>
      <c r="F12" s="6">
        <v>4468932</v>
      </c>
      <c r="G12" s="7">
        <v>85.678435026534302</v>
      </c>
      <c r="H12" s="7">
        <v>81.227282044121495</v>
      </c>
    </row>
    <row r="13" spans="1:8" ht="14.45" customHeight="1" x14ac:dyDescent="0.2">
      <c r="A13" s="4" t="s">
        <v>127</v>
      </c>
      <c r="B13" s="4" t="s">
        <v>285</v>
      </c>
      <c r="C13" s="4" t="s">
        <v>286</v>
      </c>
      <c r="D13" s="6">
        <v>32741092</v>
      </c>
      <c r="E13" s="6">
        <v>30084846</v>
      </c>
      <c r="F13" s="6">
        <v>59700739</v>
      </c>
      <c r="G13" s="7">
        <v>54.842021302282397</v>
      </c>
      <c r="H13" s="7">
        <v>50.392753094731397</v>
      </c>
    </row>
    <row r="14" spans="1:8" ht="14.45" customHeight="1" x14ac:dyDescent="0.2">
      <c r="A14" s="4" t="s">
        <v>127</v>
      </c>
      <c r="B14" s="4" t="s">
        <v>287</v>
      </c>
      <c r="C14" s="4" t="s">
        <v>288</v>
      </c>
      <c r="D14" s="6">
        <v>29691305</v>
      </c>
      <c r="E14" s="6">
        <v>26674240</v>
      </c>
      <c r="F14" s="6">
        <v>33385595</v>
      </c>
      <c r="G14" s="7">
        <v>88.934479076979201</v>
      </c>
      <c r="H14" s="7">
        <v>79.897452778661005</v>
      </c>
    </row>
    <row r="15" spans="1:8" ht="14.45" customHeight="1" x14ac:dyDescent="0.2">
      <c r="A15" s="4" t="s">
        <v>127</v>
      </c>
      <c r="B15" s="4" t="s">
        <v>289</v>
      </c>
      <c r="C15" s="4" t="s">
        <v>290</v>
      </c>
      <c r="D15" s="6">
        <v>14603933</v>
      </c>
      <c r="E15" s="6">
        <v>10723230</v>
      </c>
      <c r="F15" s="6">
        <v>19858971</v>
      </c>
      <c r="G15" s="7">
        <v>73.5382160535911</v>
      </c>
      <c r="H15" s="7">
        <v>53.996906486242402</v>
      </c>
    </row>
    <row r="16" spans="1:8" ht="14.45" customHeight="1" x14ac:dyDescent="0.2">
      <c r="A16" s="4" t="s">
        <v>127</v>
      </c>
      <c r="B16" s="4" t="s">
        <v>291</v>
      </c>
      <c r="C16" s="4" t="s">
        <v>292</v>
      </c>
      <c r="D16" s="6">
        <v>6984955</v>
      </c>
      <c r="E16" s="6">
        <v>5259882</v>
      </c>
      <c r="F16" s="6">
        <v>12158132</v>
      </c>
      <c r="G16" s="7">
        <v>57.450889659694397</v>
      </c>
      <c r="H16" s="7">
        <v>43.262254431848604</v>
      </c>
    </row>
    <row r="17" spans="1:8" ht="14.45" customHeight="1" x14ac:dyDescent="0.2">
      <c r="A17" s="4" t="s">
        <v>127</v>
      </c>
      <c r="B17" s="4" t="s">
        <v>293</v>
      </c>
      <c r="C17" s="4" t="s">
        <v>294</v>
      </c>
      <c r="D17" s="6">
        <v>18364535</v>
      </c>
      <c r="E17" s="6">
        <v>12041034</v>
      </c>
      <c r="F17" s="6">
        <v>35829909</v>
      </c>
      <c r="G17" s="7">
        <v>51.254763164483599</v>
      </c>
      <c r="H17" s="7">
        <v>33.606097073816201</v>
      </c>
    </row>
    <row r="18" spans="1:8" ht="14.45" customHeight="1" x14ac:dyDescent="0.2">
      <c r="A18" s="4" t="s">
        <v>127</v>
      </c>
      <c r="B18" s="4" t="s">
        <v>295</v>
      </c>
      <c r="C18" s="4" t="s">
        <v>296</v>
      </c>
      <c r="D18" s="6">
        <v>8097347</v>
      </c>
      <c r="E18" s="6">
        <v>8043114</v>
      </c>
      <c r="F18" s="6">
        <v>13561591</v>
      </c>
      <c r="G18" s="7">
        <v>59.707942821753001</v>
      </c>
      <c r="H18" s="7">
        <v>59.308041364763199</v>
      </c>
    </row>
    <row r="19" spans="1:8" ht="14.45" customHeight="1" x14ac:dyDescent="0.2">
      <c r="A19" s="4" t="s">
        <v>127</v>
      </c>
      <c r="B19" s="4" t="s">
        <v>297</v>
      </c>
      <c r="C19" s="4" t="s">
        <v>298</v>
      </c>
      <c r="D19" s="6">
        <v>1186687</v>
      </c>
      <c r="E19" s="6">
        <v>1112560</v>
      </c>
      <c r="F19" s="6">
        <v>1744637</v>
      </c>
      <c r="G19" s="7">
        <v>68.019135212654504</v>
      </c>
      <c r="H19" s="7">
        <v>63.770285738523299</v>
      </c>
    </row>
    <row r="20" spans="1:8" ht="14.45" customHeight="1" x14ac:dyDescent="0.2">
      <c r="A20" s="4" t="s">
        <v>127</v>
      </c>
      <c r="B20" s="4" t="s">
        <v>299</v>
      </c>
      <c r="C20" s="4" t="s">
        <v>300</v>
      </c>
      <c r="D20" s="6"/>
      <c r="E20" s="6"/>
      <c r="F20" s="6">
        <v>65</v>
      </c>
      <c r="G20" s="7"/>
      <c r="H20" s="7"/>
    </row>
    <row r="21" spans="1:8" ht="14.45" customHeight="1" x14ac:dyDescent="0.2">
      <c r="A21" s="4" t="s">
        <v>127</v>
      </c>
      <c r="B21" s="4" t="s">
        <v>301</v>
      </c>
      <c r="C21" s="4" t="s">
        <v>302</v>
      </c>
      <c r="D21" s="6">
        <v>261159</v>
      </c>
      <c r="E21" s="6">
        <v>239630</v>
      </c>
      <c r="F21" s="6">
        <v>1290623</v>
      </c>
      <c r="G21" s="7">
        <v>20.235111260220801</v>
      </c>
      <c r="H21" s="7">
        <v>18.5670021377273</v>
      </c>
    </row>
    <row r="22" spans="1:8" ht="14.45" customHeight="1" x14ac:dyDescent="0.2">
      <c r="A22" s="4" t="s">
        <v>128</v>
      </c>
      <c r="B22" s="4" t="s">
        <v>269</v>
      </c>
      <c r="C22" s="4" t="s">
        <v>270</v>
      </c>
      <c r="D22" s="6">
        <v>85224801</v>
      </c>
      <c r="E22" s="6">
        <v>81865247</v>
      </c>
      <c r="F22" s="6">
        <v>99247496</v>
      </c>
      <c r="G22" s="7">
        <v>85.870983586326503</v>
      </c>
      <c r="H22" s="7">
        <v>82.485957126817596</v>
      </c>
    </row>
    <row r="23" spans="1:8" ht="14.45" customHeight="1" x14ac:dyDescent="0.2">
      <c r="A23" s="4" t="s">
        <v>128</v>
      </c>
      <c r="B23" s="4" t="s">
        <v>271</v>
      </c>
      <c r="C23" s="4" t="s">
        <v>272</v>
      </c>
      <c r="D23" s="6">
        <v>313698364</v>
      </c>
      <c r="E23" s="6">
        <v>299946229</v>
      </c>
      <c r="F23" s="6">
        <v>322136250</v>
      </c>
      <c r="G23" s="7">
        <v>97.380646853621698</v>
      </c>
      <c r="H23" s="7">
        <v>93.111603863272094</v>
      </c>
    </row>
    <row r="24" spans="1:8" ht="14.45" customHeight="1" x14ac:dyDescent="0.2">
      <c r="A24" s="4" t="s">
        <v>128</v>
      </c>
      <c r="B24" s="4" t="s">
        <v>273</v>
      </c>
      <c r="C24" s="4" t="s">
        <v>274</v>
      </c>
      <c r="D24" s="6">
        <v>40656952</v>
      </c>
      <c r="E24" s="6">
        <v>32355103</v>
      </c>
      <c r="F24" s="6">
        <v>72108774</v>
      </c>
      <c r="G24" s="7">
        <v>56.382808560855601</v>
      </c>
      <c r="H24" s="7">
        <v>44.869855920723303</v>
      </c>
    </row>
    <row r="25" spans="1:8" ht="14.45" customHeight="1" x14ac:dyDescent="0.2">
      <c r="A25" s="4" t="s">
        <v>128</v>
      </c>
      <c r="B25" s="4" t="s">
        <v>275</v>
      </c>
      <c r="C25" s="4" t="s">
        <v>276</v>
      </c>
      <c r="D25" s="6">
        <v>185212999</v>
      </c>
      <c r="E25" s="6">
        <v>178434101</v>
      </c>
      <c r="F25" s="6">
        <v>208824960</v>
      </c>
      <c r="G25" s="7">
        <v>88.692941207794306</v>
      </c>
      <c r="H25" s="7">
        <v>85.446730601552602</v>
      </c>
    </row>
    <row r="26" spans="1:8" ht="14.45" customHeight="1" x14ac:dyDescent="0.2">
      <c r="A26" s="4" t="s">
        <v>128</v>
      </c>
      <c r="B26" s="4" t="s">
        <v>277</v>
      </c>
      <c r="C26" s="4" t="s">
        <v>278</v>
      </c>
      <c r="D26" s="6">
        <v>42059829</v>
      </c>
      <c r="E26" s="6">
        <v>39525855</v>
      </c>
      <c r="F26" s="6">
        <v>43350452</v>
      </c>
      <c r="G26" s="7">
        <v>97.022815356112105</v>
      </c>
      <c r="H26" s="7">
        <v>91.177492220842396</v>
      </c>
    </row>
    <row r="27" spans="1:8" ht="14.45" customHeight="1" x14ac:dyDescent="0.2">
      <c r="A27" s="4" t="s">
        <v>128</v>
      </c>
      <c r="B27" s="4" t="s">
        <v>279</v>
      </c>
      <c r="C27" s="4" t="s">
        <v>280</v>
      </c>
      <c r="D27" s="6">
        <v>89926189</v>
      </c>
      <c r="E27" s="6">
        <v>82210730</v>
      </c>
      <c r="F27" s="6">
        <v>109439627</v>
      </c>
      <c r="G27" s="7">
        <v>82.1696778992129</v>
      </c>
      <c r="H27" s="7">
        <v>75.119709609390398</v>
      </c>
    </row>
    <row r="28" spans="1:8" ht="14.45" customHeight="1" x14ac:dyDescent="0.2">
      <c r="A28" s="4" t="s">
        <v>128</v>
      </c>
      <c r="B28" s="4" t="s">
        <v>281</v>
      </c>
      <c r="C28" s="4" t="s">
        <v>282</v>
      </c>
      <c r="D28" s="6">
        <v>22133518</v>
      </c>
      <c r="E28" s="6">
        <v>15536851</v>
      </c>
      <c r="F28" s="6">
        <v>30021718</v>
      </c>
      <c r="G28" s="7">
        <v>73.725021332889696</v>
      </c>
      <c r="H28" s="7">
        <v>51.752038307734402</v>
      </c>
    </row>
    <row r="29" spans="1:8" ht="14.45" customHeight="1" x14ac:dyDescent="0.2">
      <c r="A29" s="4" t="s">
        <v>128</v>
      </c>
      <c r="B29" s="4" t="s">
        <v>283</v>
      </c>
      <c r="C29" s="4" t="s">
        <v>284</v>
      </c>
      <c r="D29" s="6">
        <v>3884861</v>
      </c>
      <c r="E29" s="6">
        <v>3689557</v>
      </c>
      <c r="F29" s="6">
        <v>4496244</v>
      </c>
      <c r="G29" s="7">
        <v>86.402361615606296</v>
      </c>
      <c r="H29" s="7">
        <v>82.058647173062695</v>
      </c>
    </row>
    <row r="30" spans="1:8" ht="14.45" customHeight="1" x14ac:dyDescent="0.2">
      <c r="A30" s="4" t="s">
        <v>128</v>
      </c>
      <c r="B30" s="4" t="s">
        <v>285</v>
      </c>
      <c r="C30" s="4" t="s">
        <v>286</v>
      </c>
      <c r="D30" s="6">
        <v>33674511</v>
      </c>
      <c r="E30" s="6">
        <v>31208414</v>
      </c>
      <c r="F30" s="6">
        <v>60231175</v>
      </c>
      <c r="G30" s="7">
        <v>55.908773156094</v>
      </c>
      <c r="H30" s="7">
        <v>51.814386818786097</v>
      </c>
    </row>
    <row r="31" spans="1:8" ht="14.45" customHeight="1" x14ac:dyDescent="0.2">
      <c r="A31" s="4" t="s">
        <v>128</v>
      </c>
      <c r="B31" s="4" t="s">
        <v>287</v>
      </c>
      <c r="C31" s="4" t="s">
        <v>288</v>
      </c>
      <c r="D31" s="6">
        <v>28045791</v>
      </c>
      <c r="E31" s="6">
        <v>25444484</v>
      </c>
      <c r="F31" s="6">
        <v>31904298</v>
      </c>
      <c r="G31" s="7">
        <v>87.905996239127404</v>
      </c>
      <c r="H31" s="7">
        <v>79.752527386748994</v>
      </c>
    </row>
    <row r="32" spans="1:8" ht="14.45" customHeight="1" x14ac:dyDescent="0.2">
      <c r="A32" s="4" t="s">
        <v>128</v>
      </c>
      <c r="B32" s="4" t="s">
        <v>289</v>
      </c>
      <c r="C32" s="4" t="s">
        <v>290</v>
      </c>
      <c r="D32" s="6">
        <v>14141022</v>
      </c>
      <c r="E32" s="6">
        <v>10926508</v>
      </c>
      <c r="F32" s="6">
        <v>19209673</v>
      </c>
      <c r="G32" s="7">
        <v>73.6140693285097</v>
      </c>
      <c r="H32" s="7">
        <v>56.880239450197799</v>
      </c>
    </row>
    <row r="33" spans="1:8" ht="14.45" customHeight="1" x14ac:dyDescent="0.2">
      <c r="A33" s="4" t="s">
        <v>128</v>
      </c>
      <c r="B33" s="4" t="s">
        <v>291</v>
      </c>
      <c r="C33" s="4" t="s">
        <v>292</v>
      </c>
      <c r="D33" s="6">
        <v>6771946</v>
      </c>
      <c r="E33" s="6">
        <v>5117923</v>
      </c>
      <c r="F33" s="6">
        <v>11651611</v>
      </c>
      <c r="G33" s="7">
        <v>58.120254787084797</v>
      </c>
      <c r="H33" s="7">
        <v>43.924595491559103</v>
      </c>
    </row>
    <row r="34" spans="1:8" ht="14.45" customHeight="1" x14ac:dyDescent="0.2">
      <c r="A34" s="4" t="s">
        <v>128</v>
      </c>
      <c r="B34" s="4" t="s">
        <v>293</v>
      </c>
      <c r="C34" s="4" t="s">
        <v>294</v>
      </c>
      <c r="D34" s="6">
        <v>17168327</v>
      </c>
      <c r="E34" s="6">
        <v>11389133</v>
      </c>
      <c r="F34" s="6">
        <v>33015572</v>
      </c>
      <c r="G34" s="7">
        <v>52.000695308262401</v>
      </c>
      <c r="H34" s="7">
        <v>34.496246195583097</v>
      </c>
    </row>
    <row r="35" spans="1:8" ht="14.45" customHeight="1" x14ac:dyDescent="0.2">
      <c r="A35" s="4" t="s">
        <v>128</v>
      </c>
      <c r="B35" s="4" t="s">
        <v>295</v>
      </c>
      <c r="C35" s="4" t="s">
        <v>296</v>
      </c>
      <c r="D35" s="6">
        <v>6533886</v>
      </c>
      <c r="E35" s="6">
        <v>6490104</v>
      </c>
      <c r="F35" s="6">
        <v>13261718</v>
      </c>
      <c r="G35" s="7">
        <v>49.268774980737803</v>
      </c>
      <c r="H35" s="7">
        <v>48.938636758827201</v>
      </c>
    </row>
    <row r="36" spans="1:8" ht="14.45" customHeight="1" x14ac:dyDescent="0.2">
      <c r="A36" s="4" t="s">
        <v>128</v>
      </c>
      <c r="B36" s="4" t="s">
        <v>297</v>
      </c>
      <c r="C36" s="4" t="s">
        <v>298</v>
      </c>
      <c r="D36" s="6">
        <v>1184254</v>
      </c>
      <c r="E36" s="6">
        <v>1134488</v>
      </c>
      <c r="F36" s="6">
        <v>1731776</v>
      </c>
      <c r="G36" s="7">
        <v>68.383786355741194</v>
      </c>
      <c r="H36" s="7">
        <v>65.510089064636503</v>
      </c>
    </row>
    <row r="37" spans="1:8" ht="14.45" customHeight="1" x14ac:dyDescent="0.2">
      <c r="A37" s="4" t="s">
        <v>128</v>
      </c>
      <c r="B37" s="4" t="s">
        <v>299</v>
      </c>
      <c r="C37" s="4" t="s">
        <v>300</v>
      </c>
      <c r="D37" s="6">
        <v>3</v>
      </c>
      <c r="E37" s="6"/>
      <c r="F37" s="6">
        <v>71</v>
      </c>
      <c r="G37" s="7">
        <v>4.2253521126760596</v>
      </c>
      <c r="H37" s="7"/>
    </row>
    <row r="38" spans="1:8" ht="14.45" customHeight="1" x14ac:dyDescent="0.2">
      <c r="A38" s="4" t="s">
        <v>128</v>
      </c>
      <c r="B38" s="4" t="s">
        <v>301</v>
      </c>
      <c r="C38" s="4" t="s">
        <v>302</v>
      </c>
      <c r="D38" s="6">
        <v>194862</v>
      </c>
      <c r="E38" s="6">
        <v>177731</v>
      </c>
      <c r="F38" s="6">
        <v>1272402</v>
      </c>
      <c r="G38" s="7">
        <v>15.314499662842399</v>
      </c>
      <c r="H38" s="7">
        <v>13.9681484310776</v>
      </c>
    </row>
    <row r="39" spans="1:8" ht="14.45" customHeight="1" x14ac:dyDescent="0.2">
      <c r="A39" s="4" t="s">
        <v>129</v>
      </c>
      <c r="B39" s="4" t="s">
        <v>269</v>
      </c>
      <c r="C39" s="4" t="s">
        <v>270</v>
      </c>
      <c r="D39" s="6">
        <v>86700028</v>
      </c>
      <c r="E39" s="6">
        <v>83177814</v>
      </c>
      <c r="F39" s="6">
        <v>100344439</v>
      </c>
      <c r="G39" s="7">
        <v>86.402424353580798</v>
      </c>
      <c r="H39" s="7">
        <v>82.892300588775001</v>
      </c>
    </row>
    <row r="40" spans="1:8" ht="14.45" customHeight="1" x14ac:dyDescent="0.2">
      <c r="A40" s="4" t="s">
        <v>129</v>
      </c>
      <c r="B40" s="4" t="s">
        <v>271</v>
      </c>
      <c r="C40" s="4" t="s">
        <v>272</v>
      </c>
      <c r="D40" s="6">
        <v>316462233</v>
      </c>
      <c r="E40" s="6">
        <v>302804150</v>
      </c>
      <c r="F40" s="6">
        <v>324482663</v>
      </c>
      <c r="G40" s="7">
        <v>97.528240823146803</v>
      </c>
      <c r="H40" s="7">
        <v>93.319053535997398</v>
      </c>
    </row>
    <row r="41" spans="1:8" ht="14.45" customHeight="1" x14ac:dyDescent="0.2">
      <c r="A41" s="4" t="s">
        <v>129</v>
      </c>
      <c r="B41" s="4" t="s">
        <v>273</v>
      </c>
      <c r="C41" s="4" t="s">
        <v>274</v>
      </c>
      <c r="D41" s="6">
        <v>38313044</v>
      </c>
      <c r="E41" s="6">
        <v>32260674</v>
      </c>
      <c r="F41" s="6">
        <v>71664566</v>
      </c>
      <c r="G41" s="7">
        <v>53.461628442709099</v>
      </c>
      <c r="H41" s="7">
        <v>45.0162134519869</v>
      </c>
    </row>
    <row r="42" spans="1:8" ht="14.45" customHeight="1" x14ac:dyDescent="0.2">
      <c r="A42" s="4" t="s">
        <v>129</v>
      </c>
      <c r="B42" s="4" t="s">
        <v>275</v>
      </c>
      <c r="C42" s="4" t="s">
        <v>276</v>
      </c>
      <c r="D42" s="6">
        <v>188412346</v>
      </c>
      <c r="E42" s="6">
        <v>181120505</v>
      </c>
      <c r="F42" s="6">
        <v>210967946</v>
      </c>
      <c r="G42" s="7">
        <v>89.308517986898394</v>
      </c>
      <c r="H42" s="7">
        <v>85.8521440977579</v>
      </c>
    </row>
    <row r="43" spans="1:8" ht="14.45" customHeight="1" x14ac:dyDescent="0.2">
      <c r="A43" s="4" t="s">
        <v>129</v>
      </c>
      <c r="B43" s="4" t="s">
        <v>277</v>
      </c>
      <c r="C43" s="4" t="s">
        <v>278</v>
      </c>
      <c r="D43" s="6">
        <v>40137208</v>
      </c>
      <c r="E43" s="6">
        <v>36903719</v>
      </c>
      <c r="F43" s="6">
        <v>40954455</v>
      </c>
      <c r="G43" s="7">
        <v>98.0044979233639</v>
      </c>
      <c r="H43" s="7">
        <v>90.109168831571594</v>
      </c>
    </row>
    <row r="44" spans="1:8" ht="14.45" customHeight="1" x14ac:dyDescent="0.2">
      <c r="A44" s="4" t="s">
        <v>129</v>
      </c>
      <c r="B44" s="4" t="s">
        <v>279</v>
      </c>
      <c r="C44" s="4" t="s">
        <v>280</v>
      </c>
      <c r="D44" s="6">
        <v>90958800</v>
      </c>
      <c r="E44" s="6">
        <v>80941527</v>
      </c>
      <c r="F44" s="6">
        <v>112106835</v>
      </c>
      <c r="G44" s="7">
        <v>81.135820130859997</v>
      </c>
      <c r="H44" s="7">
        <v>72.200349782419593</v>
      </c>
    </row>
    <row r="45" spans="1:8" ht="14.45" customHeight="1" x14ac:dyDescent="0.2">
      <c r="A45" s="4" t="s">
        <v>129</v>
      </c>
      <c r="B45" s="4" t="s">
        <v>281</v>
      </c>
      <c r="C45" s="4" t="s">
        <v>282</v>
      </c>
      <c r="D45" s="6">
        <v>23098726</v>
      </c>
      <c r="E45" s="6">
        <v>16024907</v>
      </c>
      <c r="F45" s="6">
        <v>30774088</v>
      </c>
      <c r="G45" s="7">
        <v>75.059010684573295</v>
      </c>
      <c r="H45" s="7">
        <v>52.0727275492291</v>
      </c>
    </row>
    <row r="46" spans="1:8" ht="14.45" customHeight="1" x14ac:dyDescent="0.2">
      <c r="A46" s="4" t="s">
        <v>129</v>
      </c>
      <c r="B46" s="4" t="s">
        <v>283</v>
      </c>
      <c r="C46" s="4" t="s">
        <v>284</v>
      </c>
      <c r="D46" s="6">
        <v>3941779</v>
      </c>
      <c r="E46" s="6">
        <v>3751689</v>
      </c>
      <c r="F46" s="6">
        <v>4574807</v>
      </c>
      <c r="G46" s="7">
        <v>86.162738668538395</v>
      </c>
      <c r="H46" s="7">
        <v>82.007590702733495</v>
      </c>
    </row>
    <row r="47" spans="1:8" ht="14.45" customHeight="1" x14ac:dyDescent="0.2">
      <c r="A47" s="4" t="s">
        <v>129</v>
      </c>
      <c r="B47" s="4" t="s">
        <v>285</v>
      </c>
      <c r="C47" s="4" t="s">
        <v>286</v>
      </c>
      <c r="D47" s="6">
        <v>34124855</v>
      </c>
      <c r="E47" s="6">
        <v>31616731</v>
      </c>
      <c r="F47" s="6">
        <v>60504444</v>
      </c>
      <c r="G47" s="7">
        <v>56.400576129581502</v>
      </c>
      <c r="H47" s="7">
        <v>52.2552211206172</v>
      </c>
    </row>
    <row r="48" spans="1:8" ht="14.45" customHeight="1" x14ac:dyDescent="0.2">
      <c r="A48" s="4" t="s">
        <v>129</v>
      </c>
      <c r="B48" s="4" t="s">
        <v>287</v>
      </c>
      <c r="C48" s="4" t="s">
        <v>288</v>
      </c>
      <c r="D48" s="6">
        <v>27252821</v>
      </c>
      <c r="E48" s="6">
        <v>24415578</v>
      </c>
      <c r="F48" s="6">
        <v>31042014</v>
      </c>
      <c r="G48" s="7">
        <v>87.793340341899196</v>
      </c>
      <c r="H48" s="7">
        <v>78.653330934004501</v>
      </c>
    </row>
    <row r="49" spans="1:8" ht="14.45" customHeight="1" x14ac:dyDescent="0.2">
      <c r="A49" s="4" t="s">
        <v>129</v>
      </c>
      <c r="B49" s="4" t="s">
        <v>289</v>
      </c>
      <c r="C49" s="4" t="s">
        <v>290</v>
      </c>
      <c r="D49" s="6">
        <v>13772308</v>
      </c>
      <c r="E49" s="6">
        <v>10617567</v>
      </c>
      <c r="F49" s="6">
        <v>18321622</v>
      </c>
      <c r="G49" s="7">
        <v>75.169698403340107</v>
      </c>
      <c r="H49" s="7">
        <v>57.951020930352101</v>
      </c>
    </row>
    <row r="50" spans="1:8" ht="14.45" customHeight="1" x14ac:dyDescent="0.2">
      <c r="A50" s="4" t="s">
        <v>129</v>
      </c>
      <c r="B50" s="4" t="s">
        <v>291</v>
      </c>
      <c r="C50" s="4" t="s">
        <v>292</v>
      </c>
      <c r="D50" s="6">
        <v>6588790</v>
      </c>
      <c r="E50" s="6">
        <v>4892961</v>
      </c>
      <c r="F50" s="6">
        <v>11317927</v>
      </c>
      <c r="G50" s="7">
        <v>58.215519502820598</v>
      </c>
      <c r="H50" s="7">
        <v>43.231954049535702</v>
      </c>
    </row>
    <row r="51" spans="1:8" ht="14.45" customHeight="1" x14ac:dyDescent="0.2">
      <c r="A51" s="4" t="s">
        <v>129</v>
      </c>
      <c r="B51" s="4" t="s">
        <v>293</v>
      </c>
      <c r="C51" s="4" t="s">
        <v>294</v>
      </c>
      <c r="D51" s="6">
        <v>16235903</v>
      </c>
      <c r="E51" s="6">
        <v>9651018</v>
      </c>
      <c r="F51" s="6">
        <v>30442516</v>
      </c>
      <c r="G51" s="7">
        <v>53.332986669038803</v>
      </c>
      <c r="H51" s="7">
        <v>31.702432216837799</v>
      </c>
    </row>
    <row r="52" spans="1:8" ht="14.45" customHeight="1" x14ac:dyDescent="0.2">
      <c r="A52" s="4" t="s">
        <v>129</v>
      </c>
      <c r="B52" s="4" t="s">
        <v>295</v>
      </c>
      <c r="C52" s="4" t="s">
        <v>296</v>
      </c>
      <c r="D52" s="6">
        <v>757736</v>
      </c>
      <c r="E52" s="6">
        <v>707533</v>
      </c>
      <c r="F52" s="6">
        <v>12931981</v>
      </c>
      <c r="G52" s="7">
        <v>5.8593961744917502</v>
      </c>
      <c r="H52" s="7">
        <v>5.4711880569574003</v>
      </c>
    </row>
    <row r="53" spans="1:8" ht="14.45" customHeight="1" x14ac:dyDescent="0.2">
      <c r="A53" s="4" t="s">
        <v>129</v>
      </c>
      <c r="B53" s="4" t="s">
        <v>297</v>
      </c>
      <c r="C53" s="4" t="s">
        <v>298</v>
      </c>
      <c r="D53" s="6">
        <v>1154424</v>
      </c>
      <c r="E53" s="6">
        <v>990795</v>
      </c>
      <c r="F53" s="6">
        <v>1730107</v>
      </c>
      <c r="G53" s="7">
        <v>66.725584024571901</v>
      </c>
      <c r="H53" s="7">
        <v>57.267845283557598</v>
      </c>
    </row>
    <row r="54" spans="1:8" ht="14.45" customHeight="1" x14ac:dyDescent="0.2">
      <c r="A54" s="4" t="s">
        <v>129</v>
      </c>
      <c r="B54" s="4" t="s">
        <v>299</v>
      </c>
      <c r="C54" s="4" t="s">
        <v>300</v>
      </c>
      <c r="D54" s="6">
        <v>1</v>
      </c>
      <c r="E54" s="6"/>
      <c r="F54" s="6">
        <v>107</v>
      </c>
      <c r="G54" s="7">
        <v>0.934579439252336</v>
      </c>
      <c r="H54" s="7"/>
    </row>
    <row r="55" spans="1:8" ht="14.45" customHeight="1" x14ac:dyDescent="0.2">
      <c r="A55" s="4" t="s">
        <v>129</v>
      </c>
      <c r="B55" s="4" t="s">
        <v>301</v>
      </c>
      <c r="C55" s="4" t="s">
        <v>302</v>
      </c>
      <c r="D55" s="6">
        <v>178237</v>
      </c>
      <c r="E55" s="6">
        <v>168704</v>
      </c>
      <c r="F55" s="6">
        <v>1199411</v>
      </c>
      <c r="G55" s="7">
        <v>14.860377301859</v>
      </c>
      <c r="H55" s="7">
        <v>14.065570517529</v>
      </c>
    </row>
    <row r="56" spans="1:8" ht="14.45" customHeight="1" x14ac:dyDescent="0.2">
      <c r="A56" s="4" t="s">
        <v>130</v>
      </c>
      <c r="B56" s="4" t="s">
        <v>269</v>
      </c>
      <c r="C56" s="4" t="s">
        <v>270</v>
      </c>
      <c r="D56" s="6">
        <v>90047097</v>
      </c>
      <c r="E56" s="6">
        <v>86083597</v>
      </c>
      <c r="F56" s="6">
        <v>103476932</v>
      </c>
      <c r="G56" s="7">
        <v>87.021421354085007</v>
      </c>
      <c r="H56" s="7">
        <v>83.191099055777997</v>
      </c>
    </row>
    <row r="57" spans="1:8" ht="14.45" customHeight="1" x14ac:dyDescent="0.2">
      <c r="A57" s="4" t="s">
        <v>130</v>
      </c>
      <c r="B57" s="4" t="s">
        <v>271</v>
      </c>
      <c r="C57" s="4" t="s">
        <v>272</v>
      </c>
      <c r="D57" s="6">
        <v>325065970</v>
      </c>
      <c r="E57" s="6">
        <v>308154279</v>
      </c>
      <c r="F57" s="6">
        <v>332510514</v>
      </c>
      <c r="G57" s="7">
        <v>97.761110194548607</v>
      </c>
      <c r="H57" s="7">
        <v>92.675048164040902</v>
      </c>
    </row>
    <row r="58" spans="1:8" ht="14.45" customHeight="1" x14ac:dyDescent="0.2">
      <c r="A58" s="4" t="s">
        <v>130</v>
      </c>
      <c r="B58" s="4" t="s">
        <v>273</v>
      </c>
      <c r="C58" s="4" t="s">
        <v>274</v>
      </c>
      <c r="D58" s="6">
        <v>38251383</v>
      </c>
      <c r="E58" s="6">
        <v>32981532</v>
      </c>
      <c r="F58" s="6">
        <v>74022432</v>
      </c>
      <c r="G58" s="7">
        <v>51.6753934807222</v>
      </c>
      <c r="H58" s="7">
        <v>44.556131308952402</v>
      </c>
    </row>
    <row r="59" spans="1:8" ht="14.45" customHeight="1" x14ac:dyDescent="0.2">
      <c r="A59" s="4" t="s">
        <v>130</v>
      </c>
      <c r="B59" s="4" t="s">
        <v>275</v>
      </c>
      <c r="C59" s="4" t="s">
        <v>276</v>
      </c>
      <c r="D59" s="6">
        <v>193570991</v>
      </c>
      <c r="E59" s="6">
        <v>185684604</v>
      </c>
      <c r="F59" s="6">
        <v>216710969</v>
      </c>
      <c r="G59" s="7">
        <v>89.322193469588498</v>
      </c>
      <c r="H59" s="7">
        <v>85.683066647171003</v>
      </c>
    </row>
    <row r="60" spans="1:8" ht="14.45" customHeight="1" x14ac:dyDescent="0.2">
      <c r="A60" s="4" t="s">
        <v>130</v>
      </c>
      <c r="B60" s="4" t="s">
        <v>277</v>
      </c>
      <c r="C60" s="4" t="s">
        <v>278</v>
      </c>
      <c r="D60" s="6">
        <v>40242186</v>
      </c>
      <c r="E60" s="6">
        <v>36592548</v>
      </c>
      <c r="F60" s="6">
        <v>40723896</v>
      </c>
      <c r="G60" s="7">
        <v>98.8171318382701</v>
      </c>
      <c r="H60" s="7">
        <v>89.855224067952605</v>
      </c>
    </row>
    <row r="61" spans="1:8" ht="14.45" customHeight="1" x14ac:dyDescent="0.2">
      <c r="A61" s="4" t="s">
        <v>130</v>
      </c>
      <c r="B61" s="4" t="s">
        <v>279</v>
      </c>
      <c r="C61" s="4" t="s">
        <v>280</v>
      </c>
      <c r="D61" s="6">
        <v>93525641</v>
      </c>
      <c r="E61" s="6">
        <v>81200806</v>
      </c>
      <c r="F61" s="6">
        <v>116582640</v>
      </c>
      <c r="G61" s="7">
        <v>80.222613761362794</v>
      </c>
      <c r="H61" s="7">
        <v>69.650855393221505</v>
      </c>
    </row>
    <row r="62" spans="1:8" ht="14.45" customHeight="1" x14ac:dyDescent="0.2">
      <c r="A62" s="4" t="s">
        <v>130</v>
      </c>
      <c r="B62" s="4" t="s">
        <v>281</v>
      </c>
      <c r="C62" s="4" t="s">
        <v>282</v>
      </c>
      <c r="D62" s="6">
        <v>24394802</v>
      </c>
      <c r="E62" s="6">
        <v>18595246</v>
      </c>
      <c r="F62" s="6">
        <v>31624388</v>
      </c>
      <c r="G62" s="7">
        <v>77.139206614844198</v>
      </c>
      <c r="H62" s="7">
        <v>58.800334729007197</v>
      </c>
    </row>
    <row r="63" spans="1:8" ht="14.45" customHeight="1" x14ac:dyDescent="0.2">
      <c r="A63" s="4" t="s">
        <v>130</v>
      </c>
      <c r="B63" s="4" t="s">
        <v>283</v>
      </c>
      <c r="C63" s="4" t="s">
        <v>284</v>
      </c>
      <c r="D63" s="6">
        <v>4025942</v>
      </c>
      <c r="E63" s="6">
        <v>3841978</v>
      </c>
      <c r="F63" s="6">
        <v>4675195</v>
      </c>
      <c r="G63" s="7">
        <v>86.112814545703401</v>
      </c>
      <c r="H63" s="7">
        <v>82.177919851471401</v>
      </c>
    </row>
    <row r="64" spans="1:8" ht="14.45" customHeight="1" x14ac:dyDescent="0.2">
      <c r="A64" s="4" t="s">
        <v>130</v>
      </c>
      <c r="B64" s="4" t="s">
        <v>285</v>
      </c>
      <c r="C64" s="4" t="s">
        <v>286</v>
      </c>
      <c r="D64" s="6">
        <v>34433243</v>
      </c>
      <c r="E64" s="6">
        <v>31939364</v>
      </c>
      <c r="F64" s="6">
        <v>60915396</v>
      </c>
      <c r="G64" s="7">
        <v>56.526338595911</v>
      </c>
      <c r="H64" s="7">
        <v>52.432334183627397</v>
      </c>
    </row>
    <row r="65" spans="1:8" ht="14.45" customHeight="1" x14ac:dyDescent="0.2">
      <c r="A65" s="4" t="s">
        <v>130</v>
      </c>
      <c r="B65" s="4" t="s">
        <v>287</v>
      </c>
      <c r="C65" s="4" t="s">
        <v>288</v>
      </c>
      <c r="D65" s="6">
        <v>26910930</v>
      </c>
      <c r="E65" s="6">
        <v>24315485</v>
      </c>
      <c r="F65" s="6">
        <v>30609560</v>
      </c>
      <c r="G65" s="7">
        <v>87.916748884988905</v>
      </c>
      <c r="H65" s="7">
        <v>79.437551536186703</v>
      </c>
    </row>
    <row r="66" spans="1:8" ht="14.45" customHeight="1" x14ac:dyDescent="0.2">
      <c r="A66" s="4" t="s">
        <v>130</v>
      </c>
      <c r="B66" s="4" t="s">
        <v>289</v>
      </c>
      <c r="C66" s="4" t="s">
        <v>290</v>
      </c>
      <c r="D66" s="6">
        <v>13408352</v>
      </c>
      <c r="E66" s="6">
        <v>10538056</v>
      </c>
      <c r="F66" s="6">
        <v>17729498</v>
      </c>
      <c r="G66" s="7">
        <v>75.627364068627301</v>
      </c>
      <c r="H66" s="7">
        <v>59.437982959246803</v>
      </c>
    </row>
    <row r="67" spans="1:8" ht="14.45" customHeight="1" x14ac:dyDescent="0.2">
      <c r="A67" s="4" t="s">
        <v>130</v>
      </c>
      <c r="B67" s="4" t="s">
        <v>291</v>
      </c>
      <c r="C67" s="4" t="s">
        <v>292</v>
      </c>
      <c r="D67" s="6">
        <v>6613993</v>
      </c>
      <c r="E67" s="6">
        <v>4881641</v>
      </c>
      <c r="F67" s="6">
        <v>11181294</v>
      </c>
      <c r="G67" s="7">
        <v>59.152303838893801</v>
      </c>
      <c r="H67" s="7">
        <v>43.658998681190198</v>
      </c>
    </row>
    <row r="68" spans="1:8" ht="14.45" customHeight="1" x14ac:dyDescent="0.2">
      <c r="A68" s="4" t="s">
        <v>130</v>
      </c>
      <c r="B68" s="4" t="s">
        <v>293</v>
      </c>
      <c r="C68" s="4" t="s">
        <v>294</v>
      </c>
      <c r="D68" s="6">
        <v>15531948</v>
      </c>
      <c r="E68" s="6">
        <v>8479921</v>
      </c>
      <c r="F68" s="6">
        <v>28764525</v>
      </c>
      <c r="G68" s="7">
        <v>53.996886790239003</v>
      </c>
      <c r="H68" s="7">
        <v>29.480483338417699</v>
      </c>
    </row>
    <row r="69" spans="1:8" ht="14.45" customHeight="1" x14ac:dyDescent="0.2">
      <c r="A69" s="4" t="s">
        <v>130</v>
      </c>
      <c r="B69" s="4" t="s">
        <v>295</v>
      </c>
      <c r="C69" s="4" t="s">
        <v>296</v>
      </c>
      <c r="D69" s="6">
        <v>826273</v>
      </c>
      <c r="E69" s="6">
        <v>777098</v>
      </c>
      <c r="F69" s="6">
        <v>12883751</v>
      </c>
      <c r="G69" s="7">
        <v>6.4132953205941297</v>
      </c>
      <c r="H69" s="7">
        <v>6.0316129984194804</v>
      </c>
    </row>
    <row r="70" spans="1:8" ht="14.45" customHeight="1" x14ac:dyDescent="0.2">
      <c r="A70" s="4" t="s">
        <v>130</v>
      </c>
      <c r="B70" s="4" t="s">
        <v>297</v>
      </c>
      <c r="C70" s="4" t="s">
        <v>298</v>
      </c>
      <c r="D70" s="6">
        <v>1125227</v>
      </c>
      <c r="E70" s="6">
        <v>909086</v>
      </c>
      <c r="F70" s="6">
        <v>1696863</v>
      </c>
      <c r="G70" s="7">
        <v>66.312189021741901</v>
      </c>
      <c r="H70" s="7">
        <v>53.574507782891096</v>
      </c>
    </row>
    <row r="71" spans="1:8" ht="14.45" customHeight="1" x14ac:dyDescent="0.2">
      <c r="A71" s="4" t="s">
        <v>130</v>
      </c>
      <c r="B71" s="4" t="s">
        <v>299</v>
      </c>
      <c r="C71" s="4" t="s">
        <v>300</v>
      </c>
      <c r="D71" s="6">
        <v>3</v>
      </c>
      <c r="E71" s="6"/>
      <c r="F71" s="6">
        <v>103</v>
      </c>
      <c r="G71" s="7">
        <v>2.9126213592233001</v>
      </c>
      <c r="H71" s="7"/>
    </row>
    <row r="72" spans="1:8" ht="14.45" customHeight="1" x14ac:dyDescent="0.2">
      <c r="A72" s="4" t="s">
        <v>130</v>
      </c>
      <c r="B72" s="4" t="s">
        <v>301</v>
      </c>
      <c r="C72" s="4" t="s">
        <v>302</v>
      </c>
      <c r="D72" s="6">
        <v>165960</v>
      </c>
      <c r="E72" s="6">
        <v>161292</v>
      </c>
      <c r="F72" s="6">
        <v>1101671</v>
      </c>
      <c r="G72" s="7">
        <v>15.064388551573</v>
      </c>
      <c r="H72" s="7">
        <v>14.640668584359601</v>
      </c>
    </row>
    <row r="73" spans="1:8" ht="14.45" customHeight="1" x14ac:dyDescent="0.2">
      <c r="A73" s="4" t="s">
        <v>131</v>
      </c>
      <c r="B73" s="4" t="s">
        <v>269</v>
      </c>
      <c r="C73" s="4" t="s">
        <v>270</v>
      </c>
      <c r="D73" s="6">
        <v>90484137</v>
      </c>
      <c r="E73" s="6">
        <v>86550880</v>
      </c>
      <c r="F73" s="6">
        <v>103955542</v>
      </c>
      <c r="G73" s="7">
        <v>87.041186317897299</v>
      </c>
      <c r="H73" s="7">
        <v>83.257591019053095</v>
      </c>
    </row>
    <row r="74" spans="1:8" ht="14.45" customHeight="1" x14ac:dyDescent="0.2">
      <c r="A74" s="4" t="s">
        <v>131</v>
      </c>
      <c r="B74" s="4" t="s">
        <v>271</v>
      </c>
      <c r="C74" s="4" t="s">
        <v>272</v>
      </c>
      <c r="D74" s="6">
        <v>322688073</v>
      </c>
      <c r="E74" s="6">
        <v>304250956</v>
      </c>
      <c r="F74" s="6">
        <v>329504120</v>
      </c>
      <c r="G74" s="7">
        <v>97.931422830160699</v>
      </c>
      <c r="H74" s="7">
        <v>92.336009637755097</v>
      </c>
    </row>
    <row r="75" spans="1:8" ht="14.45" customHeight="1" x14ac:dyDescent="0.2">
      <c r="A75" s="4" t="s">
        <v>131</v>
      </c>
      <c r="B75" s="4" t="s">
        <v>273</v>
      </c>
      <c r="C75" s="4" t="s">
        <v>274</v>
      </c>
      <c r="D75" s="6">
        <v>36693708</v>
      </c>
      <c r="E75" s="6">
        <v>32245027</v>
      </c>
      <c r="F75" s="6">
        <v>72327794</v>
      </c>
      <c r="G75" s="7">
        <v>50.732513700058398</v>
      </c>
      <c r="H75" s="7">
        <v>44.5817924434416</v>
      </c>
    </row>
    <row r="76" spans="1:8" ht="14.45" customHeight="1" x14ac:dyDescent="0.2">
      <c r="A76" s="4" t="s">
        <v>131</v>
      </c>
      <c r="B76" s="4" t="s">
        <v>275</v>
      </c>
      <c r="C76" s="4" t="s">
        <v>276</v>
      </c>
      <c r="D76" s="6">
        <v>195865570</v>
      </c>
      <c r="E76" s="6">
        <v>188791630</v>
      </c>
      <c r="F76" s="6">
        <v>218985397</v>
      </c>
      <c r="G76" s="7">
        <v>89.442297378395494</v>
      </c>
      <c r="H76" s="7">
        <v>86.211972390104194</v>
      </c>
    </row>
    <row r="77" spans="1:8" ht="14.45" customHeight="1" x14ac:dyDescent="0.2">
      <c r="A77" s="4" t="s">
        <v>131</v>
      </c>
      <c r="B77" s="4" t="s">
        <v>277</v>
      </c>
      <c r="C77" s="4" t="s">
        <v>278</v>
      </c>
      <c r="D77" s="6">
        <v>33721243</v>
      </c>
      <c r="E77" s="6">
        <v>29965756</v>
      </c>
      <c r="F77" s="6">
        <v>34144770</v>
      </c>
      <c r="G77" s="7">
        <v>98.759613844228596</v>
      </c>
      <c r="H77" s="7">
        <v>87.760895738937506</v>
      </c>
    </row>
    <row r="78" spans="1:8" ht="14.45" customHeight="1" x14ac:dyDescent="0.2">
      <c r="A78" s="4" t="s">
        <v>131</v>
      </c>
      <c r="B78" s="4" t="s">
        <v>279</v>
      </c>
      <c r="C78" s="4" t="s">
        <v>280</v>
      </c>
      <c r="D78" s="6">
        <v>91152563</v>
      </c>
      <c r="E78" s="6">
        <v>78056406</v>
      </c>
      <c r="F78" s="6">
        <v>114563896</v>
      </c>
      <c r="G78" s="7">
        <v>79.564824680892499</v>
      </c>
      <c r="H78" s="7">
        <v>68.133512149412198</v>
      </c>
    </row>
    <row r="79" spans="1:8" ht="14.45" customHeight="1" x14ac:dyDescent="0.2">
      <c r="A79" s="4" t="s">
        <v>131</v>
      </c>
      <c r="B79" s="4" t="s">
        <v>281</v>
      </c>
      <c r="C79" s="4" t="s">
        <v>282</v>
      </c>
      <c r="D79" s="6">
        <v>24332610</v>
      </c>
      <c r="E79" s="6">
        <v>19390982</v>
      </c>
      <c r="F79" s="6">
        <v>30870368</v>
      </c>
      <c r="G79" s="7">
        <v>78.821898073906993</v>
      </c>
      <c r="H79" s="7">
        <v>62.814223659400497</v>
      </c>
    </row>
    <row r="80" spans="1:8" ht="14.45" customHeight="1" x14ac:dyDescent="0.2">
      <c r="A80" s="4" t="s">
        <v>131</v>
      </c>
      <c r="B80" s="4" t="s">
        <v>283</v>
      </c>
      <c r="C80" s="4" t="s">
        <v>284</v>
      </c>
      <c r="D80" s="6">
        <v>3995539</v>
      </c>
      <c r="E80" s="6">
        <v>3822015</v>
      </c>
      <c r="F80" s="6">
        <v>4639111</v>
      </c>
      <c r="G80" s="7">
        <v>86.127255847079297</v>
      </c>
      <c r="H80" s="7">
        <v>82.386797815357298</v>
      </c>
    </row>
    <row r="81" spans="1:8" ht="14.45" customHeight="1" x14ac:dyDescent="0.2">
      <c r="A81" s="4" t="s">
        <v>131</v>
      </c>
      <c r="B81" s="4" t="s">
        <v>285</v>
      </c>
      <c r="C81" s="4" t="s">
        <v>286</v>
      </c>
      <c r="D81" s="6">
        <v>33669891</v>
      </c>
      <c r="E81" s="6">
        <v>31166602</v>
      </c>
      <c r="F81" s="6">
        <v>59693881</v>
      </c>
      <c r="G81" s="7">
        <v>56.404258587241102</v>
      </c>
      <c r="H81" s="7">
        <v>52.210714863722799</v>
      </c>
    </row>
    <row r="82" spans="1:8" ht="14.45" customHeight="1" x14ac:dyDescent="0.2">
      <c r="A82" s="4" t="s">
        <v>131</v>
      </c>
      <c r="B82" s="4" t="s">
        <v>287</v>
      </c>
      <c r="C82" s="4" t="s">
        <v>288</v>
      </c>
      <c r="D82" s="6">
        <v>25940964</v>
      </c>
      <c r="E82" s="6">
        <v>23546004</v>
      </c>
      <c r="F82" s="6">
        <v>29107687</v>
      </c>
      <c r="G82" s="7">
        <v>89.120664242404402</v>
      </c>
      <c r="H82" s="7">
        <v>80.892734623675196</v>
      </c>
    </row>
    <row r="83" spans="1:8" ht="14.45" customHeight="1" x14ac:dyDescent="0.2">
      <c r="A83" s="4" t="s">
        <v>131</v>
      </c>
      <c r="B83" s="4" t="s">
        <v>289</v>
      </c>
      <c r="C83" s="4" t="s">
        <v>290</v>
      </c>
      <c r="D83" s="6">
        <v>12255217</v>
      </c>
      <c r="E83" s="6">
        <v>10315337</v>
      </c>
      <c r="F83" s="6">
        <v>16240071</v>
      </c>
      <c r="G83" s="7">
        <v>75.462828949454703</v>
      </c>
      <c r="H83" s="7">
        <v>63.517807280522398</v>
      </c>
    </row>
    <row r="84" spans="1:8" ht="14.45" customHeight="1" x14ac:dyDescent="0.2">
      <c r="A84" s="4" t="s">
        <v>131</v>
      </c>
      <c r="B84" s="4" t="s">
        <v>291</v>
      </c>
      <c r="C84" s="4" t="s">
        <v>292</v>
      </c>
      <c r="D84" s="6">
        <v>6118693</v>
      </c>
      <c r="E84" s="6">
        <v>4487417</v>
      </c>
      <c r="F84" s="6">
        <v>10117894</v>
      </c>
      <c r="G84" s="7">
        <v>60.473978082790701</v>
      </c>
      <c r="H84" s="7">
        <v>44.351294844559597</v>
      </c>
    </row>
    <row r="85" spans="1:8" ht="14.45" customHeight="1" x14ac:dyDescent="0.2">
      <c r="A85" s="4" t="s">
        <v>131</v>
      </c>
      <c r="B85" s="4" t="s">
        <v>293</v>
      </c>
      <c r="C85" s="4" t="s">
        <v>294</v>
      </c>
      <c r="D85" s="6">
        <v>13691042</v>
      </c>
      <c r="E85" s="6">
        <v>7339212</v>
      </c>
      <c r="F85" s="6">
        <v>25639413</v>
      </c>
      <c r="G85" s="7">
        <v>53.398422186966599</v>
      </c>
      <c r="H85" s="7">
        <v>28.624727094961202</v>
      </c>
    </row>
    <row r="86" spans="1:8" ht="14.45" customHeight="1" x14ac:dyDescent="0.2">
      <c r="A86" s="4" t="s">
        <v>131</v>
      </c>
      <c r="B86" s="4" t="s">
        <v>295</v>
      </c>
      <c r="C86" s="4" t="s">
        <v>296</v>
      </c>
      <c r="D86" s="6">
        <v>5687507</v>
      </c>
      <c r="E86" s="6">
        <v>5657343</v>
      </c>
      <c r="F86" s="6">
        <v>12997227</v>
      </c>
      <c r="G86" s="7">
        <v>43.759388060237796</v>
      </c>
      <c r="H86" s="7">
        <v>43.527307786499399</v>
      </c>
    </row>
    <row r="87" spans="1:8" ht="14.45" customHeight="1" x14ac:dyDescent="0.2">
      <c r="A87" s="4" t="s">
        <v>131</v>
      </c>
      <c r="B87" s="4" t="s">
        <v>297</v>
      </c>
      <c r="C87" s="4" t="s">
        <v>298</v>
      </c>
      <c r="D87" s="6">
        <v>907735</v>
      </c>
      <c r="E87" s="6">
        <v>745678</v>
      </c>
      <c r="F87" s="6">
        <v>1325690</v>
      </c>
      <c r="G87" s="7">
        <v>68.472644434219205</v>
      </c>
      <c r="H87" s="7">
        <v>56.248293341580599</v>
      </c>
    </row>
    <row r="88" spans="1:8" ht="14.45" customHeight="1" x14ac:dyDescent="0.2">
      <c r="A88" s="4" t="s">
        <v>131</v>
      </c>
      <c r="B88" s="4" t="s">
        <v>299</v>
      </c>
      <c r="C88" s="4" t="s">
        <v>300</v>
      </c>
      <c r="D88" s="6">
        <v>4</v>
      </c>
      <c r="E88" s="6"/>
      <c r="F88" s="6">
        <v>114</v>
      </c>
      <c r="G88" s="7">
        <v>3.5087719298245599</v>
      </c>
      <c r="H88" s="7"/>
    </row>
    <row r="89" spans="1:8" ht="14.45" customHeight="1" x14ac:dyDescent="0.2">
      <c r="A89" s="4" t="s">
        <v>131</v>
      </c>
      <c r="B89" s="4" t="s">
        <v>301</v>
      </c>
      <c r="C89" s="4" t="s">
        <v>302</v>
      </c>
      <c r="D89" s="6">
        <v>168601</v>
      </c>
      <c r="E89" s="6">
        <v>162826</v>
      </c>
      <c r="F89" s="6">
        <v>1013900</v>
      </c>
      <c r="G89" s="7">
        <v>16.6289574908768</v>
      </c>
      <c r="H89" s="7">
        <v>16.0593746917842</v>
      </c>
    </row>
    <row r="90" spans="1:8" ht="14.45" customHeight="1" x14ac:dyDescent="0.2">
      <c r="A90" s="4" t="s">
        <v>132</v>
      </c>
      <c r="B90" s="4" t="s">
        <v>269</v>
      </c>
      <c r="C90" s="4" t="s">
        <v>270</v>
      </c>
      <c r="D90" s="6">
        <v>92890635</v>
      </c>
      <c r="E90" s="6">
        <v>89603825</v>
      </c>
      <c r="F90" s="6">
        <v>106544268</v>
      </c>
      <c r="G90" s="7">
        <v>87.185014026282502</v>
      </c>
      <c r="H90" s="7">
        <v>84.1000897392246</v>
      </c>
    </row>
    <row r="91" spans="1:8" ht="14.45" customHeight="1" x14ac:dyDescent="0.2">
      <c r="A91" s="4" t="s">
        <v>132</v>
      </c>
      <c r="B91" s="4" t="s">
        <v>271</v>
      </c>
      <c r="C91" s="4" t="s">
        <v>272</v>
      </c>
      <c r="D91" s="6">
        <v>327353064</v>
      </c>
      <c r="E91" s="6">
        <v>307715377</v>
      </c>
      <c r="F91" s="6">
        <v>333882977</v>
      </c>
      <c r="G91" s="7">
        <v>98.044250995162301</v>
      </c>
      <c r="H91" s="7">
        <v>92.162643260485893</v>
      </c>
    </row>
    <row r="92" spans="1:8" ht="14.45" customHeight="1" x14ac:dyDescent="0.2">
      <c r="A92" s="4" t="s">
        <v>132</v>
      </c>
      <c r="B92" s="4" t="s">
        <v>273</v>
      </c>
      <c r="C92" s="4" t="s">
        <v>274</v>
      </c>
      <c r="D92" s="6">
        <v>37489511</v>
      </c>
      <c r="E92" s="6">
        <v>33565344</v>
      </c>
      <c r="F92" s="6">
        <v>73681177</v>
      </c>
      <c r="G92" s="7">
        <v>50.8807167941956</v>
      </c>
      <c r="H92" s="7">
        <v>45.554842317461897</v>
      </c>
    </row>
    <row r="93" spans="1:8" ht="14.45" customHeight="1" x14ac:dyDescent="0.2">
      <c r="A93" s="4" t="s">
        <v>132</v>
      </c>
      <c r="B93" s="4" t="s">
        <v>275</v>
      </c>
      <c r="C93" s="4" t="s">
        <v>276</v>
      </c>
      <c r="D93" s="6">
        <v>199828480</v>
      </c>
      <c r="E93" s="6">
        <v>193015229</v>
      </c>
      <c r="F93" s="6">
        <v>223531577</v>
      </c>
      <c r="G93" s="7">
        <v>89.396085636706303</v>
      </c>
      <c r="H93" s="7">
        <v>86.348081819330602</v>
      </c>
    </row>
    <row r="94" spans="1:8" ht="14.45" customHeight="1" x14ac:dyDescent="0.2">
      <c r="A94" s="4" t="s">
        <v>132</v>
      </c>
      <c r="B94" s="4" t="s">
        <v>277</v>
      </c>
      <c r="C94" s="4" t="s">
        <v>278</v>
      </c>
      <c r="D94" s="6">
        <v>37575549</v>
      </c>
      <c r="E94" s="6">
        <v>33840876</v>
      </c>
      <c r="F94" s="6">
        <v>37919115</v>
      </c>
      <c r="G94" s="7">
        <v>99.093950373050603</v>
      </c>
      <c r="H94" s="7">
        <v>89.244899307381004</v>
      </c>
    </row>
    <row r="95" spans="1:8" ht="14.45" customHeight="1" x14ac:dyDescent="0.2">
      <c r="A95" s="4" t="s">
        <v>132</v>
      </c>
      <c r="B95" s="4" t="s">
        <v>279</v>
      </c>
      <c r="C95" s="4" t="s">
        <v>280</v>
      </c>
      <c r="D95" s="6">
        <v>93554173</v>
      </c>
      <c r="E95" s="6">
        <v>78689934</v>
      </c>
      <c r="F95" s="6">
        <v>119300237</v>
      </c>
      <c r="G95" s="7">
        <v>78.4191007097496</v>
      </c>
      <c r="H95" s="7">
        <v>65.959578940316803</v>
      </c>
    </row>
    <row r="96" spans="1:8" ht="14.45" customHeight="1" x14ac:dyDescent="0.2">
      <c r="A96" s="4" t="s">
        <v>132</v>
      </c>
      <c r="B96" s="4" t="s">
        <v>281</v>
      </c>
      <c r="C96" s="4" t="s">
        <v>282</v>
      </c>
      <c r="D96" s="6">
        <v>24957514</v>
      </c>
      <c r="E96" s="6">
        <v>20084875</v>
      </c>
      <c r="F96" s="6">
        <v>31506908</v>
      </c>
      <c r="G96" s="7">
        <v>79.212831674882196</v>
      </c>
      <c r="H96" s="7">
        <v>63.747528002430499</v>
      </c>
    </row>
    <row r="97" spans="1:8" ht="14.45" customHeight="1" x14ac:dyDescent="0.2">
      <c r="A97" s="4" t="s">
        <v>132</v>
      </c>
      <c r="B97" s="4" t="s">
        <v>283</v>
      </c>
      <c r="C97" s="4" t="s">
        <v>284</v>
      </c>
      <c r="D97" s="6">
        <v>3932999</v>
      </c>
      <c r="E97" s="6">
        <v>3763113</v>
      </c>
      <c r="F97" s="6">
        <v>4565656</v>
      </c>
      <c r="G97" s="7">
        <v>86.143130362865705</v>
      </c>
      <c r="H97" s="7">
        <v>82.422175477083698</v>
      </c>
    </row>
    <row r="98" spans="1:8" ht="14.45" customHeight="1" x14ac:dyDescent="0.2">
      <c r="A98" s="4" t="s">
        <v>132</v>
      </c>
      <c r="B98" s="4" t="s">
        <v>285</v>
      </c>
      <c r="C98" s="4" t="s">
        <v>286</v>
      </c>
      <c r="D98" s="6">
        <v>35369710</v>
      </c>
      <c r="E98" s="6">
        <v>32737182</v>
      </c>
      <c r="F98" s="6">
        <v>62387090</v>
      </c>
      <c r="G98" s="7">
        <v>56.693957035021199</v>
      </c>
      <c r="H98" s="7">
        <v>52.474289151810098</v>
      </c>
    </row>
    <row r="99" spans="1:8" ht="14.45" customHeight="1" x14ac:dyDescent="0.2">
      <c r="A99" s="4" t="s">
        <v>132</v>
      </c>
      <c r="B99" s="4" t="s">
        <v>287</v>
      </c>
      <c r="C99" s="4" t="s">
        <v>288</v>
      </c>
      <c r="D99" s="6">
        <v>26818584</v>
      </c>
      <c r="E99" s="6">
        <v>24256235</v>
      </c>
      <c r="F99" s="6">
        <v>30193728</v>
      </c>
      <c r="G99" s="7">
        <v>88.821704958062796</v>
      </c>
      <c r="H99" s="7">
        <v>80.335343154710799</v>
      </c>
    </row>
    <row r="100" spans="1:8" ht="14.45" customHeight="1" x14ac:dyDescent="0.2">
      <c r="A100" s="4" t="s">
        <v>132</v>
      </c>
      <c r="B100" s="4" t="s">
        <v>289</v>
      </c>
      <c r="C100" s="4" t="s">
        <v>290</v>
      </c>
      <c r="D100" s="6">
        <v>12178716</v>
      </c>
      <c r="E100" s="6">
        <v>10503080</v>
      </c>
      <c r="F100" s="6">
        <v>16157581</v>
      </c>
      <c r="G100" s="7">
        <v>75.374624456470301</v>
      </c>
      <c r="H100" s="7">
        <v>65.004037423671306</v>
      </c>
    </row>
    <row r="101" spans="1:8" ht="14.45" customHeight="1" x14ac:dyDescent="0.2">
      <c r="A101" s="4" t="s">
        <v>132</v>
      </c>
      <c r="B101" s="4" t="s">
        <v>291</v>
      </c>
      <c r="C101" s="4" t="s">
        <v>292</v>
      </c>
      <c r="D101" s="6">
        <v>6409535</v>
      </c>
      <c r="E101" s="6">
        <v>4719238</v>
      </c>
      <c r="F101" s="6">
        <v>10686913</v>
      </c>
      <c r="G101" s="7">
        <v>59.975551405723998</v>
      </c>
      <c r="H101" s="7">
        <v>44.159038255481299</v>
      </c>
    </row>
    <row r="102" spans="1:8" ht="14.45" customHeight="1" x14ac:dyDescent="0.2">
      <c r="A102" s="4" t="s">
        <v>132</v>
      </c>
      <c r="B102" s="4" t="s">
        <v>293</v>
      </c>
      <c r="C102" s="4" t="s">
        <v>294</v>
      </c>
      <c r="D102" s="6">
        <v>14076065</v>
      </c>
      <c r="E102" s="6">
        <v>7819948</v>
      </c>
      <c r="F102" s="6">
        <v>25866678</v>
      </c>
      <c r="G102" s="7">
        <v>54.417753219025698</v>
      </c>
      <c r="H102" s="7">
        <v>30.231744486091301</v>
      </c>
    </row>
    <row r="103" spans="1:8" ht="14.45" customHeight="1" x14ac:dyDescent="0.2">
      <c r="A103" s="4" t="s">
        <v>132</v>
      </c>
      <c r="B103" s="4" t="s">
        <v>295</v>
      </c>
      <c r="C103" s="4" t="s">
        <v>296</v>
      </c>
      <c r="D103" s="6">
        <v>481192</v>
      </c>
      <c r="E103" s="6">
        <v>462724</v>
      </c>
      <c r="F103" s="6">
        <v>12473893</v>
      </c>
      <c r="G103" s="7">
        <v>3.85759281404771</v>
      </c>
      <c r="H103" s="7">
        <v>3.7095395960186601</v>
      </c>
    </row>
    <row r="104" spans="1:8" ht="14.45" customHeight="1" x14ac:dyDescent="0.2">
      <c r="A104" s="4" t="s">
        <v>132</v>
      </c>
      <c r="B104" s="4" t="s">
        <v>297</v>
      </c>
      <c r="C104" s="4" t="s">
        <v>298</v>
      </c>
      <c r="D104" s="6">
        <v>1003864</v>
      </c>
      <c r="E104" s="6">
        <v>830354</v>
      </c>
      <c r="F104" s="6">
        <v>1525152</v>
      </c>
      <c r="G104" s="7">
        <v>65.820587062797699</v>
      </c>
      <c r="H104" s="7">
        <v>54.4440160718407</v>
      </c>
    </row>
    <row r="105" spans="1:8" ht="14.45" customHeight="1" x14ac:dyDescent="0.2">
      <c r="A105" s="4" t="s">
        <v>132</v>
      </c>
      <c r="B105" s="4" t="s">
        <v>299</v>
      </c>
      <c r="C105" s="4" t="s">
        <v>300</v>
      </c>
      <c r="D105" s="6">
        <v>5</v>
      </c>
      <c r="E105" s="6"/>
      <c r="F105" s="6">
        <v>125</v>
      </c>
      <c r="G105" s="7">
        <v>4</v>
      </c>
      <c r="H105" s="7"/>
    </row>
    <row r="106" spans="1:8" ht="14.45" customHeight="1" x14ac:dyDescent="0.2">
      <c r="A106" s="4" t="s">
        <v>132</v>
      </c>
      <c r="B106" s="4" t="s">
        <v>301</v>
      </c>
      <c r="C106" s="4" t="s">
        <v>302</v>
      </c>
      <c r="D106" s="6">
        <v>204954</v>
      </c>
      <c r="E106" s="6">
        <v>196212</v>
      </c>
      <c r="F106" s="6">
        <v>1021453</v>
      </c>
      <c r="G106" s="7">
        <v>20.064946698477598</v>
      </c>
      <c r="H106" s="7">
        <v>19.2091070269508</v>
      </c>
    </row>
    <row r="107" spans="1:8" ht="14.45" customHeight="1" x14ac:dyDescent="0.2">
      <c r="A107" s="4" t="s">
        <v>133</v>
      </c>
      <c r="B107" s="4" t="s">
        <v>269</v>
      </c>
      <c r="C107" s="4" t="s">
        <v>270</v>
      </c>
      <c r="D107" s="6">
        <v>96175055</v>
      </c>
      <c r="E107" s="6">
        <v>93795351</v>
      </c>
      <c r="F107" s="6">
        <v>109653129</v>
      </c>
      <c r="G107" s="7">
        <v>87.708445602131405</v>
      </c>
      <c r="H107" s="7">
        <v>85.538234845993301</v>
      </c>
    </row>
    <row r="108" spans="1:8" ht="14.45" customHeight="1" x14ac:dyDescent="0.2">
      <c r="A108" s="4" t="s">
        <v>133</v>
      </c>
      <c r="B108" s="4" t="s">
        <v>271</v>
      </c>
      <c r="C108" s="4" t="s">
        <v>272</v>
      </c>
      <c r="D108" s="6">
        <v>337886810</v>
      </c>
      <c r="E108" s="6">
        <v>324486310</v>
      </c>
      <c r="F108" s="6">
        <v>344352779</v>
      </c>
      <c r="G108" s="7">
        <v>98.122283485332304</v>
      </c>
      <c r="H108" s="7">
        <v>94.230780115179499</v>
      </c>
    </row>
    <row r="109" spans="1:8" ht="14.45" customHeight="1" x14ac:dyDescent="0.2">
      <c r="A109" s="4" t="s">
        <v>133</v>
      </c>
      <c r="B109" s="4" t="s">
        <v>273</v>
      </c>
      <c r="C109" s="4" t="s">
        <v>274</v>
      </c>
      <c r="D109" s="6">
        <v>35725532</v>
      </c>
      <c r="E109" s="6">
        <v>32216621</v>
      </c>
      <c r="F109" s="6">
        <v>75579745</v>
      </c>
      <c r="G109" s="7">
        <v>47.268659083197498</v>
      </c>
      <c r="H109" s="7">
        <v>42.625998539688098</v>
      </c>
    </row>
    <row r="110" spans="1:8" ht="14.45" customHeight="1" x14ac:dyDescent="0.2">
      <c r="A110" s="4" t="s">
        <v>133</v>
      </c>
      <c r="B110" s="4" t="s">
        <v>275</v>
      </c>
      <c r="C110" s="4" t="s">
        <v>276</v>
      </c>
      <c r="D110" s="6">
        <v>203543456</v>
      </c>
      <c r="E110" s="6">
        <v>196811603</v>
      </c>
      <c r="F110" s="6">
        <v>227423928</v>
      </c>
      <c r="G110" s="7">
        <v>89.499578074300103</v>
      </c>
      <c r="H110" s="7">
        <v>86.539532023209105</v>
      </c>
    </row>
    <row r="111" spans="1:8" ht="14.45" customHeight="1" x14ac:dyDescent="0.2">
      <c r="A111" s="4" t="s">
        <v>133</v>
      </c>
      <c r="B111" s="4" t="s">
        <v>277</v>
      </c>
      <c r="C111" s="4" t="s">
        <v>278</v>
      </c>
      <c r="D111" s="6">
        <v>42682203</v>
      </c>
      <c r="E111" s="6">
        <v>39745007</v>
      </c>
      <c r="F111" s="6">
        <v>43008038</v>
      </c>
      <c r="G111" s="7">
        <v>99.242385807043803</v>
      </c>
      <c r="H111" s="7">
        <v>92.412974058477204</v>
      </c>
    </row>
    <row r="112" spans="1:8" ht="14.45" customHeight="1" x14ac:dyDescent="0.2">
      <c r="A112" s="4" t="s">
        <v>133</v>
      </c>
      <c r="B112" s="4" t="s">
        <v>279</v>
      </c>
      <c r="C112" s="4" t="s">
        <v>280</v>
      </c>
      <c r="D112" s="6">
        <v>98926234</v>
      </c>
      <c r="E112" s="6">
        <v>81918301</v>
      </c>
      <c r="F112" s="6">
        <v>127070908</v>
      </c>
      <c r="G112" s="7">
        <v>77.851205722083904</v>
      </c>
      <c r="H112" s="7">
        <v>64.466605527049495</v>
      </c>
    </row>
    <row r="113" spans="1:8" ht="14.45" customHeight="1" x14ac:dyDescent="0.2">
      <c r="A113" s="4" t="s">
        <v>133</v>
      </c>
      <c r="B113" s="4" t="s">
        <v>281</v>
      </c>
      <c r="C113" s="4" t="s">
        <v>282</v>
      </c>
      <c r="D113" s="6">
        <v>26202234</v>
      </c>
      <c r="E113" s="6">
        <v>21460560</v>
      </c>
      <c r="F113" s="6">
        <v>32716781</v>
      </c>
      <c r="G113" s="7">
        <v>80.088056340261602</v>
      </c>
      <c r="H113" s="7">
        <v>65.594961802629697</v>
      </c>
    </row>
    <row r="114" spans="1:8" ht="14.45" customHeight="1" x14ac:dyDescent="0.2">
      <c r="A114" s="4" t="s">
        <v>133</v>
      </c>
      <c r="B114" s="4" t="s">
        <v>283</v>
      </c>
      <c r="C114" s="4" t="s">
        <v>284</v>
      </c>
      <c r="D114" s="6">
        <v>3941204</v>
      </c>
      <c r="E114" s="6">
        <v>3769220</v>
      </c>
      <c r="F114" s="6">
        <v>4585720</v>
      </c>
      <c r="G114" s="7">
        <v>85.945151470216203</v>
      </c>
      <c r="H114" s="7">
        <v>82.194726237101307</v>
      </c>
    </row>
    <row r="115" spans="1:8" ht="14.45" customHeight="1" x14ac:dyDescent="0.2">
      <c r="A115" s="4" t="s">
        <v>133</v>
      </c>
      <c r="B115" s="4" t="s">
        <v>285</v>
      </c>
      <c r="C115" s="4" t="s">
        <v>286</v>
      </c>
      <c r="D115" s="6">
        <v>37116111</v>
      </c>
      <c r="E115" s="6">
        <v>34426549</v>
      </c>
      <c r="F115" s="6">
        <v>65547056</v>
      </c>
      <c r="G115" s="7">
        <v>56.625138129773497</v>
      </c>
      <c r="H115" s="7">
        <v>52.521884430629498</v>
      </c>
    </row>
    <row r="116" spans="1:8" ht="14.45" customHeight="1" x14ac:dyDescent="0.2">
      <c r="A116" s="4" t="s">
        <v>133</v>
      </c>
      <c r="B116" s="4" t="s">
        <v>287</v>
      </c>
      <c r="C116" s="4" t="s">
        <v>288</v>
      </c>
      <c r="D116" s="6">
        <v>27475991</v>
      </c>
      <c r="E116" s="6">
        <v>24902691</v>
      </c>
      <c r="F116" s="6">
        <v>30596782</v>
      </c>
      <c r="G116" s="7">
        <v>89.800263962399697</v>
      </c>
      <c r="H116" s="7">
        <v>81.389902376007996</v>
      </c>
    </row>
    <row r="117" spans="1:8" ht="14.45" customHeight="1" x14ac:dyDescent="0.2">
      <c r="A117" s="4" t="s">
        <v>133</v>
      </c>
      <c r="B117" s="4" t="s">
        <v>289</v>
      </c>
      <c r="C117" s="4" t="s">
        <v>290</v>
      </c>
      <c r="D117" s="6">
        <v>11200889</v>
      </c>
      <c r="E117" s="6">
        <v>9398105</v>
      </c>
      <c r="F117" s="6">
        <v>15143199</v>
      </c>
      <c r="G117" s="7">
        <v>73.966465077821397</v>
      </c>
      <c r="H117" s="7">
        <v>62.061556478257998</v>
      </c>
    </row>
    <row r="118" spans="1:8" ht="14.45" customHeight="1" x14ac:dyDescent="0.2">
      <c r="A118" s="4" t="s">
        <v>133</v>
      </c>
      <c r="B118" s="4" t="s">
        <v>291</v>
      </c>
      <c r="C118" s="4" t="s">
        <v>292</v>
      </c>
      <c r="D118" s="6">
        <v>6767355</v>
      </c>
      <c r="E118" s="6">
        <v>5085433</v>
      </c>
      <c r="F118" s="6">
        <v>11192765</v>
      </c>
      <c r="G118" s="7">
        <v>60.461869788206897</v>
      </c>
      <c r="H118" s="7">
        <v>45.435001985657699</v>
      </c>
    </row>
    <row r="119" spans="1:8" ht="14.45" customHeight="1" x14ac:dyDescent="0.2">
      <c r="A119" s="4" t="s">
        <v>133</v>
      </c>
      <c r="B119" s="4" t="s">
        <v>293</v>
      </c>
      <c r="C119" s="4" t="s">
        <v>294</v>
      </c>
      <c r="D119" s="6">
        <v>14124828</v>
      </c>
      <c r="E119" s="6">
        <v>7972883</v>
      </c>
      <c r="F119" s="6">
        <v>25722343</v>
      </c>
      <c r="G119" s="7">
        <v>54.9126803884078</v>
      </c>
      <c r="H119" s="7">
        <v>30.995943876496799</v>
      </c>
    </row>
    <row r="120" spans="1:8" ht="14.45" customHeight="1" x14ac:dyDescent="0.2">
      <c r="A120" s="4" t="s">
        <v>133</v>
      </c>
      <c r="B120" s="4" t="s">
        <v>295</v>
      </c>
      <c r="C120" s="4" t="s">
        <v>296</v>
      </c>
      <c r="D120" s="6">
        <v>9047355</v>
      </c>
      <c r="E120" s="6">
        <v>9027221</v>
      </c>
      <c r="F120" s="6">
        <v>12225885</v>
      </c>
      <c r="G120" s="7">
        <v>74.001636691331598</v>
      </c>
      <c r="H120" s="7">
        <v>73.836953316671995</v>
      </c>
    </row>
    <row r="121" spans="1:8" ht="14.45" customHeight="1" x14ac:dyDescent="0.2">
      <c r="A121" s="4" t="s">
        <v>133</v>
      </c>
      <c r="B121" s="4" t="s">
        <v>297</v>
      </c>
      <c r="C121" s="4" t="s">
        <v>298</v>
      </c>
      <c r="D121" s="6">
        <v>1071767</v>
      </c>
      <c r="E121" s="6">
        <v>891849</v>
      </c>
      <c r="F121" s="6">
        <v>1638043</v>
      </c>
      <c r="G121" s="7">
        <v>65.429723151345797</v>
      </c>
      <c r="H121" s="7">
        <v>54.446006606664199</v>
      </c>
    </row>
    <row r="122" spans="1:8" ht="14.45" customHeight="1" x14ac:dyDescent="0.2">
      <c r="A122" s="4" t="s">
        <v>133</v>
      </c>
      <c r="B122" s="4" t="s">
        <v>299</v>
      </c>
      <c r="C122" s="4" t="s">
        <v>300</v>
      </c>
      <c r="D122" s="6">
        <v>4</v>
      </c>
      <c r="E122" s="6"/>
      <c r="F122" s="6">
        <v>87</v>
      </c>
      <c r="G122" s="7">
        <v>4.5977011494252897</v>
      </c>
      <c r="H122" s="7"/>
    </row>
    <row r="123" spans="1:8" ht="14.45" customHeight="1" x14ac:dyDescent="0.2">
      <c r="A123" s="4" t="s">
        <v>133</v>
      </c>
      <c r="B123" s="4" t="s">
        <v>301</v>
      </c>
      <c r="C123" s="4" t="s">
        <v>302</v>
      </c>
      <c r="D123" s="6">
        <v>455689</v>
      </c>
      <c r="E123" s="6">
        <v>452951</v>
      </c>
      <c r="F123" s="6">
        <v>737679</v>
      </c>
      <c r="G123" s="7">
        <v>61.773345859106698</v>
      </c>
      <c r="H123" s="7">
        <v>61.402181707761798</v>
      </c>
    </row>
    <row r="124" spans="1:8" ht="14.45" customHeight="1" x14ac:dyDescent="0.2">
      <c r="A124" s="4" t="s">
        <v>134</v>
      </c>
      <c r="B124" s="4" t="s">
        <v>269</v>
      </c>
      <c r="C124" s="4" t="s">
        <v>270</v>
      </c>
      <c r="D124" s="6">
        <v>99486568</v>
      </c>
      <c r="E124" s="6">
        <v>97447413</v>
      </c>
      <c r="F124" s="6">
        <v>113045078</v>
      </c>
      <c r="G124" s="7">
        <v>88.006103193630395</v>
      </c>
      <c r="H124" s="7">
        <v>86.202260836159496</v>
      </c>
    </row>
    <row r="125" spans="1:8" ht="14.45" customHeight="1" x14ac:dyDescent="0.2">
      <c r="A125" s="4" t="s">
        <v>134</v>
      </c>
      <c r="B125" s="4" t="s">
        <v>271</v>
      </c>
      <c r="C125" s="4" t="s">
        <v>272</v>
      </c>
      <c r="D125" s="6">
        <v>352210528</v>
      </c>
      <c r="E125" s="6">
        <v>338800200</v>
      </c>
      <c r="F125" s="6">
        <v>358718901</v>
      </c>
      <c r="G125" s="7">
        <v>98.185662093116207</v>
      </c>
      <c r="H125" s="7">
        <v>94.447267499852202</v>
      </c>
    </row>
    <row r="126" spans="1:8" ht="14.45" customHeight="1" x14ac:dyDescent="0.2">
      <c r="A126" s="4" t="s">
        <v>134</v>
      </c>
      <c r="B126" s="4" t="s">
        <v>273</v>
      </c>
      <c r="C126" s="4" t="s">
        <v>274</v>
      </c>
      <c r="D126" s="6">
        <v>33363787</v>
      </c>
      <c r="E126" s="6">
        <v>30360690</v>
      </c>
      <c r="F126" s="6">
        <v>76530135</v>
      </c>
      <c r="G126" s="7">
        <v>43.595620208954301</v>
      </c>
      <c r="H126" s="7">
        <v>39.671548991779503</v>
      </c>
    </row>
    <row r="127" spans="1:8" ht="14.45" customHeight="1" x14ac:dyDescent="0.2">
      <c r="A127" s="4" t="s">
        <v>134</v>
      </c>
      <c r="B127" s="4" t="s">
        <v>275</v>
      </c>
      <c r="C127" s="4" t="s">
        <v>276</v>
      </c>
      <c r="D127" s="6">
        <v>208571693</v>
      </c>
      <c r="E127" s="6">
        <v>202547523</v>
      </c>
      <c r="F127" s="6">
        <v>231454428</v>
      </c>
      <c r="G127" s="7">
        <v>90.113503034817697</v>
      </c>
      <c r="H127" s="7">
        <v>87.510757409229598</v>
      </c>
    </row>
    <row r="128" spans="1:8" ht="14.45" customHeight="1" x14ac:dyDescent="0.2">
      <c r="A128" s="4" t="s">
        <v>134</v>
      </c>
      <c r="B128" s="4" t="s">
        <v>277</v>
      </c>
      <c r="C128" s="4" t="s">
        <v>278</v>
      </c>
      <c r="D128" s="6">
        <v>41737586</v>
      </c>
      <c r="E128" s="6">
        <v>41455982</v>
      </c>
      <c r="F128" s="6">
        <v>42080233</v>
      </c>
      <c r="G128" s="7">
        <v>99.185729318561499</v>
      </c>
      <c r="H128" s="7">
        <v>98.516521997394804</v>
      </c>
    </row>
    <row r="129" spans="1:8" ht="14.45" customHeight="1" x14ac:dyDescent="0.2">
      <c r="A129" s="4" t="s">
        <v>134</v>
      </c>
      <c r="B129" s="4" t="s">
        <v>279</v>
      </c>
      <c r="C129" s="4" t="s">
        <v>280</v>
      </c>
      <c r="D129" s="6">
        <v>105508407</v>
      </c>
      <c r="E129" s="6">
        <v>86387935</v>
      </c>
      <c r="F129" s="6">
        <v>133711771</v>
      </c>
      <c r="G129" s="7">
        <v>78.907343916639903</v>
      </c>
      <c r="H129" s="7">
        <v>64.607576695697205</v>
      </c>
    </row>
    <row r="130" spans="1:8" ht="14.45" customHeight="1" x14ac:dyDescent="0.2">
      <c r="A130" s="4" t="s">
        <v>134</v>
      </c>
      <c r="B130" s="4" t="s">
        <v>281</v>
      </c>
      <c r="C130" s="4" t="s">
        <v>282</v>
      </c>
      <c r="D130" s="6">
        <v>27718987</v>
      </c>
      <c r="E130" s="6">
        <v>22829323</v>
      </c>
      <c r="F130" s="6">
        <v>33850826</v>
      </c>
      <c r="G130" s="7">
        <v>81.885703468506193</v>
      </c>
      <c r="H130" s="7">
        <v>67.440962888172905</v>
      </c>
    </row>
    <row r="131" spans="1:8" ht="14.45" customHeight="1" x14ac:dyDescent="0.2">
      <c r="A131" s="4" t="s">
        <v>134</v>
      </c>
      <c r="B131" s="4" t="s">
        <v>283</v>
      </c>
      <c r="C131" s="4" t="s">
        <v>284</v>
      </c>
      <c r="D131" s="6">
        <v>3934167</v>
      </c>
      <c r="E131" s="6">
        <v>3761784</v>
      </c>
      <c r="F131" s="6">
        <v>4600444</v>
      </c>
      <c r="G131" s="7">
        <v>85.517115304522804</v>
      </c>
      <c r="H131" s="7">
        <v>81.770020458894805</v>
      </c>
    </row>
    <row r="132" spans="1:8" ht="14.45" customHeight="1" x14ac:dyDescent="0.2">
      <c r="A132" s="4" t="s">
        <v>134</v>
      </c>
      <c r="B132" s="4" t="s">
        <v>285</v>
      </c>
      <c r="C132" s="4" t="s">
        <v>286</v>
      </c>
      <c r="D132" s="6">
        <v>38358648</v>
      </c>
      <c r="E132" s="6">
        <v>35500320</v>
      </c>
      <c r="F132" s="6">
        <v>67818931</v>
      </c>
      <c r="G132" s="7">
        <v>56.560384297416903</v>
      </c>
      <c r="H132" s="7">
        <v>52.345738094869098</v>
      </c>
    </row>
    <row r="133" spans="1:8" ht="14.45" customHeight="1" x14ac:dyDescent="0.2">
      <c r="A133" s="4" t="s">
        <v>134</v>
      </c>
      <c r="B133" s="4" t="s">
        <v>287</v>
      </c>
      <c r="C133" s="4" t="s">
        <v>288</v>
      </c>
      <c r="D133" s="6">
        <v>28665005</v>
      </c>
      <c r="E133" s="6">
        <v>26482171</v>
      </c>
      <c r="F133" s="6">
        <v>31201188</v>
      </c>
      <c r="G133" s="7">
        <v>91.871517840923204</v>
      </c>
      <c r="H133" s="7">
        <v>84.875521406428504</v>
      </c>
    </row>
    <row r="134" spans="1:8" ht="14.45" customHeight="1" x14ac:dyDescent="0.2">
      <c r="A134" s="4" t="s">
        <v>134</v>
      </c>
      <c r="B134" s="4" t="s">
        <v>289</v>
      </c>
      <c r="C134" s="4" t="s">
        <v>290</v>
      </c>
      <c r="D134" s="6">
        <v>11652838</v>
      </c>
      <c r="E134" s="6">
        <v>9645218</v>
      </c>
      <c r="F134" s="6">
        <v>15422310</v>
      </c>
      <c r="G134" s="7">
        <v>75.558317787672493</v>
      </c>
      <c r="H134" s="7">
        <v>62.540682945680601</v>
      </c>
    </row>
    <row r="135" spans="1:8" ht="14.45" customHeight="1" x14ac:dyDescent="0.2">
      <c r="A135" s="4" t="s">
        <v>134</v>
      </c>
      <c r="B135" s="4" t="s">
        <v>291</v>
      </c>
      <c r="C135" s="4" t="s">
        <v>292</v>
      </c>
      <c r="D135" s="6">
        <v>7069018</v>
      </c>
      <c r="E135" s="6">
        <v>5546137</v>
      </c>
      <c r="F135" s="6">
        <v>11403414</v>
      </c>
      <c r="G135" s="7">
        <v>61.990365341466998</v>
      </c>
      <c r="H135" s="7">
        <v>48.635759431342201</v>
      </c>
    </row>
    <row r="136" spans="1:8" ht="14.45" customHeight="1" x14ac:dyDescent="0.2">
      <c r="A136" s="4" t="s">
        <v>134</v>
      </c>
      <c r="B136" s="4" t="s">
        <v>293</v>
      </c>
      <c r="C136" s="4" t="s">
        <v>294</v>
      </c>
      <c r="D136" s="6">
        <v>14955487</v>
      </c>
      <c r="E136" s="6">
        <v>8440722</v>
      </c>
      <c r="F136" s="6">
        <v>26499663</v>
      </c>
      <c r="G136" s="7">
        <v>56.4365177021308</v>
      </c>
      <c r="H136" s="7">
        <v>31.852186195726301</v>
      </c>
    </row>
    <row r="137" spans="1:8" ht="14.45" customHeight="1" x14ac:dyDescent="0.2">
      <c r="A137" s="4" t="s">
        <v>134</v>
      </c>
      <c r="B137" s="4" t="s">
        <v>295</v>
      </c>
      <c r="C137" s="4" t="s">
        <v>296</v>
      </c>
      <c r="D137" s="6">
        <v>9315841</v>
      </c>
      <c r="E137" s="6">
        <v>9294608</v>
      </c>
      <c r="F137" s="6">
        <v>11343854</v>
      </c>
      <c r="G137" s="7">
        <v>82.122363351996597</v>
      </c>
      <c r="H137" s="7">
        <v>81.935187106604204</v>
      </c>
    </row>
    <row r="138" spans="1:8" ht="14.45" customHeight="1" x14ac:dyDescent="0.2">
      <c r="A138" s="4" t="s">
        <v>134</v>
      </c>
      <c r="B138" s="4" t="s">
        <v>297</v>
      </c>
      <c r="C138" s="4" t="s">
        <v>298</v>
      </c>
      <c r="D138" s="6">
        <v>1133248</v>
      </c>
      <c r="E138" s="6">
        <v>954075</v>
      </c>
      <c r="F138" s="6">
        <v>1717771</v>
      </c>
      <c r="G138" s="7">
        <v>65.972006745951603</v>
      </c>
      <c r="H138" s="7">
        <v>55.541454594355102</v>
      </c>
    </row>
    <row r="139" spans="1:8" ht="14.45" customHeight="1" x14ac:dyDescent="0.2">
      <c r="A139" s="4" t="s">
        <v>134</v>
      </c>
      <c r="B139" s="4" t="s">
        <v>299</v>
      </c>
      <c r="C139" s="4" t="s">
        <v>300</v>
      </c>
      <c r="D139" s="6">
        <v>1</v>
      </c>
      <c r="E139" s="6"/>
      <c r="F139" s="6">
        <v>112</v>
      </c>
      <c r="G139" s="7">
        <v>0.89285714285714302</v>
      </c>
      <c r="H139" s="7"/>
    </row>
    <row r="140" spans="1:8" ht="14.45" customHeight="1" x14ac:dyDescent="0.2">
      <c r="A140" s="4" t="s">
        <v>134</v>
      </c>
      <c r="B140" s="4" t="s">
        <v>301</v>
      </c>
      <c r="C140" s="4" t="s">
        <v>302</v>
      </c>
      <c r="D140" s="6">
        <v>463729</v>
      </c>
      <c r="E140" s="6">
        <v>461267</v>
      </c>
      <c r="F140" s="6">
        <v>756322</v>
      </c>
      <c r="G140" s="7">
        <v>61.313699720489403</v>
      </c>
      <c r="H140" s="7">
        <v>60.988176993396998</v>
      </c>
    </row>
    <row r="141" spans="1:8" ht="14.45" customHeight="1" x14ac:dyDescent="0.2">
      <c r="A141" s="4" t="s">
        <v>135</v>
      </c>
      <c r="B141" s="4" t="s">
        <v>269</v>
      </c>
      <c r="C141" s="4" t="s">
        <v>270</v>
      </c>
      <c r="D141" s="6">
        <v>103839465</v>
      </c>
      <c r="E141" s="6">
        <v>101434561</v>
      </c>
      <c r="F141" s="6">
        <v>117655483</v>
      </c>
      <c r="G141" s="7">
        <v>88.257225547236104</v>
      </c>
      <c r="H141" s="7">
        <v>86.213203510455998</v>
      </c>
    </row>
    <row r="142" spans="1:8" ht="14.45" customHeight="1" x14ac:dyDescent="0.2">
      <c r="A142" s="4" t="s">
        <v>135</v>
      </c>
      <c r="B142" s="4" t="s">
        <v>271</v>
      </c>
      <c r="C142" s="4" t="s">
        <v>272</v>
      </c>
      <c r="D142" s="6">
        <v>370952174</v>
      </c>
      <c r="E142" s="6">
        <v>361745510</v>
      </c>
      <c r="F142" s="6">
        <v>377485944</v>
      </c>
      <c r="G142" s="7">
        <v>98.269135552236605</v>
      </c>
      <c r="H142" s="7">
        <v>95.830193348868093</v>
      </c>
    </row>
    <row r="143" spans="1:8" ht="14.45" customHeight="1" x14ac:dyDescent="0.2">
      <c r="A143" s="4" t="s">
        <v>135</v>
      </c>
      <c r="B143" s="4" t="s">
        <v>273</v>
      </c>
      <c r="C143" s="4" t="s">
        <v>274</v>
      </c>
      <c r="D143" s="6">
        <v>32994754</v>
      </c>
      <c r="E143" s="6">
        <v>30398088</v>
      </c>
      <c r="F143" s="6">
        <v>77638604</v>
      </c>
      <c r="G143" s="7">
        <v>42.4978712909367</v>
      </c>
      <c r="H143" s="7">
        <v>39.153316048804797</v>
      </c>
    </row>
    <row r="144" spans="1:8" ht="14.45" customHeight="1" x14ac:dyDescent="0.2">
      <c r="A144" s="4" t="s">
        <v>135</v>
      </c>
      <c r="B144" s="4" t="s">
        <v>275</v>
      </c>
      <c r="C144" s="4" t="s">
        <v>276</v>
      </c>
      <c r="D144" s="6">
        <v>215348532</v>
      </c>
      <c r="E144" s="6">
        <v>209662756</v>
      </c>
      <c r="F144" s="6">
        <v>237646133</v>
      </c>
      <c r="G144" s="7">
        <v>90.617309560850302</v>
      </c>
      <c r="H144" s="7">
        <v>88.224770735066002</v>
      </c>
    </row>
    <row r="145" spans="1:8" ht="14.45" customHeight="1" x14ac:dyDescent="0.2">
      <c r="A145" s="4" t="s">
        <v>135</v>
      </c>
      <c r="B145" s="4" t="s">
        <v>277</v>
      </c>
      <c r="C145" s="4" t="s">
        <v>278</v>
      </c>
      <c r="D145" s="6">
        <v>42095945</v>
      </c>
      <c r="E145" s="6">
        <v>41837886</v>
      </c>
      <c r="F145" s="6">
        <v>42448722</v>
      </c>
      <c r="G145" s="7">
        <v>99.168933754943197</v>
      </c>
      <c r="H145" s="7">
        <v>98.561002613930299</v>
      </c>
    </row>
    <row r="146" spans="1:8" ht="14.45" customHeight="1" x14ac:dyDescent="0.2">
      <c r="A146" s="4" t="s">
        <v>135</v>
      </c>
      <c r="B146" s="4" t="s">
        <v>279</v>
      </c>
      <c r="C146" s="4" t="s">
        <v>280</v>
      </c>
      <c r="D146" s="6">
        <v>112827763</v>
      </c>
      <c r="E146" s="6">
        <v>91325761</v>
      </c>
      <c r="F146" s="6">
        <v>141405059</v>
      </c>
      <c r="G146" s="7">
        <v>79.790471287169396</v>
      </c>
      <c r="H146" s="7">
        <v>64.584507545801401</v>
      </c>
    </row>
    <row r="147" spans="1:8" ht="14.45" customHeight="1" x14ac:dyDescent="0.2">
      <c r="A147" s="4" t="s">
        <v>135</v>
      </c>
      <c r="B147" s="4" t="s">
        <v>281</v>
      </c>
      <c r="C147" s="4" t="s">
        <v>282</v>
      </c>
      <c r="D147" s="6">
        <v>29800981</v>
      </c>
      <c r="E147" s="6">
        <v>26439639</v>
      </c>
      <c r="F147" s="6">
        <v>35099429</v>
      </c>
      <c r="G147" s="7">
        <v>84.904460981402295</v>
      </c>
      <c r="H147" s="7">
        <v>75.3278322561886</v>
      </c>
    </row>
    <row r="148" spans="1:8" ht="14.45" customHeight="1" x14ac:dyDescent="0.2">
      <c r="A148" s="4" t="s">
        <v>135</v>
      </c>
      <c r="B148" s="4" t="s">
        <v>283</v>
      </c>
      <c r="C148" s="4" t="s">
        <v>284</v>
      </c>
      <c r="D148" s="6">
        <v>3930124</v>
      </c>
      <c r="E148" s="6">
        <v>3758735</v>
      </c>
      <c r="F148" s="6">
        <v>4621717</v>
      </c>
      <c r="G148" s="7">
        <v>85.036015835673197</v>
      </c>
      <c r="H148" s="7">
        <v>81.327675407213405</v>
      </c>
    </row>
    <row r="149" spans="1:8" ht="14.45" customHeight="1" x14ac:dyDescent="0.2">
      <c r="A149" s="4" t="s">
        <v>135</v>
      </c>
      <c r="B149" s="4" t="s">
        <v>285</v>
      </c>
      <c r="C149" s="4" t="s">
        <v>286</v>
      </c>
      <c r="D149" s="6">
        <v>40413155</v>
      </c>
      <c r="E149" s="6">
        <v>37246587</v>
      </c>
      <c r="F149" s="6">
        <v>71207550</v>
      </c>
      <c r="G149" s="7">
        <v>56.7540309981175</v>
      </c>
      <c r="H149" s="7">
        <v>52.307075583979497</v>
      </c>
    </row>
    <row r="150" spans="1:8" ht="14.45" customHeight="1" x14ac:dyDescent="0.2">
      <c r="A150" s="4" t="s">
        <v>135</v>
      </c>
      <c r="B150" s="4" t="s">
        <v>287</v>
      </c>
      <c r="C150" s="4" t="s">
        <v>288</v>
      </c>
      <c r="D150" s="6">
        <v>29539302</v>
      </c>
      <c r="E150" s="6">
        <v>27586185</v>
      </c>
      <c r="F150" s="6">
        <v>32045288</v>
      </c>
      <c r="G150" s="7">
        <v>92.179861201434704</v>
      </c>
      <c r="H150" s="7">
        <v>86.084996333938406</v>
      </c>
    </row>
    <row r="151" spans="1:8" ht="14.45" customHeight="1" x14ac:dyDescent="0.2">
      <c r="A151" s="4" t="s">
        <v>135</v>
      </c>
      <c r="B151" s="4" t="s">
        <v>289</v>
      </c>
      <c r="C151" s="4" t="s">
        <v>290</v>
      </c>
      <c r="D151" s="6">
        <v>11823986</v>
      </c>
      <c r="E151" s="6">
        <v>9650531</v>
      </c>
      <c r="F151" s="6">
        <v>15503174</v>
      </c>
      <c r="G151" s="7">
        <v>76.268162893611304</v>
      </c>
      <c r="H151" s="7">
        <v>62.248743386354299</v>
      </c>
    </row>
    <row r="152" spans="1:8" ht="14.45" customHeight="1" x14ac:dyDescent="0.2">
      <c r="A152" s="4" t="s">
        <v>135</v>
      </c>
      <c r="B152" s="4" t="s">
        <v>291</v>
      </c>
      <c r="C152" s="4" t="s">
        <v>292</v>
      </c>
      <c r="D152" s="6">
        <v>7532826</v>
      </c>
      <c r="E152" s="6">
        <v>6138229</v>
      </c>
      <c r="F152" s="6">
        <v>11748001</v>
      </c>
      <c r="G152" s="7">
        <v>64.120066043576301</v>
      </c>
      <c r="H152" s="7">
        <v>52.2491358317045</v>
      </c>
    </row>
    <row r="153" spans="1:8" ht="14.45" customHeight="1" x14ac:dyDescent="0.2">
      <c r="A153" s="4" t="s">
        <v>135</v>
      </c>
      <c r="B153" s="4" t="s">
        <v>293</v>
      </c>
      <c r="C153" s="4" t="s">
        <v>294</v>
      </c>
      <c r="D153" s="6">
        <v>15670892</v>
      </c>
      <c r="E153" s="6">
        <v>9442872</v>
      </c>
      <c r="F153" s="6">
        <v>27282149</v>
      </c>
      <c r="G153" s="7">
        <v>57.440093887032099</v>
      </c>
      <c r="H153" s="7">
        <v>34.611906855284801</v>
      </c>
    </row>
    <row r="154" spans="1:8" ht="14.45" customHeight="1" x14ac:dyDescent="0.2">
      <c r="A154" s="4" t="s">
        <v>135</v>
      </c>
      <c r="B154" s="4" t="s">
        <v>295</v>
      </c>
      <c r="C154" s="4" t="s">
        <v>296</v>
      </c>
      <c r="D154" s="6">
        <v>8840744</v>
      </c>
      <c r="E154" s="6">
        <v>8817877</v>
      </c>
      <c r="F154" s="6">
        <v>10648791</v>
      </c>
      <c r="G154" s="7">
        <v>83.021105400603702</v>
      </c>
      <c r="H154" s="7">
        <v>82.806367408281403</v>
      </c>
    </row>
    <row r="155" spans="1:8" ht="14.45" customHeight="1" x14ac:dyDescent="0.2">
      <c r="A155" s="4" t="s">
        <v>135</v>
      </c>
      <c r="B155" s="4" t="s">
        <v>297</v>
      </c>
      <c r="C155" s="4" t="s">
        <v>298</v>
      </c>
      <c r="D155" s="6">
        <v>1239837</v>
      </c>
      <c r="E155" s="6">
        <v>1143695</v>
      </c>
      <c r="F155" s="6">
        <v>1800663</v>
      </c>
      <c r="G155" s="7">
        <v>68.854471936170199</v>
      </c>
      <c r="H155" s="7">
        <v>63.515216339759299</v>
      </c>
    </row>
    <row r="156" spans="1:8" ht="14.45" customHeight="1" x14ac:dyDescent="0.2">
      <c r="A156" s="4" t="s">
        <v>135</v>
      </c>
      <c r="B156" s="4" t="s">
        <v>299</v>
      </c>
      <c r="C156" s="4" t="s">
        <v>300</v>
      </c>
      <c r="D156" s="6">
        <v>4</v>
      </c>
      <c r="E156" s="6"/>
      <c r="F156" s="6">
        <v>83</v>
      </c>
      <c r="G156" s="7">
        <v>4.8192771084337398</v>
      </c>
      <c r="H156" s="7"/>
    </row>
    <row r="157" spans="1:8" ht="14.45" customHeight="1" x14ac:dyDescent="0.2">
      <c r="A157" s="4" t="s">
        <v>135</v>
      </c>
      <c r="B157" s="4" t="s">
        <v>301</v>
      </c>
      <c r="C157" s="4" t="s">
        <v>302</v>
      </c>
      <c r="D157" s="6">
        <v>318779</v>
      </c>
      <c r="E157" s="6">
        <v>316274</v>
      </c>
      <c r="F157" s="6">
        <v>614375</v>
      </c>
      <c r="G157" s="7">
        <v>51.886714140386601</v>
      </c>
      <c r="H157" s="7">
        <v>51.478982706002</v>
      </c>
    </row>
    <row r="158" spans="1:8" ht="14.45" customHeight="1" x14ac:dyDescent="0.2">
      <c r="A158" s="4" t="s">
        <v>136</v>
      </c>
      <c r="B158" s="4" t="s">
        <v>269</v>
      </c>
      <c r="C158" s="4" t="s">
        <v>270</v>
      </c>
      <c r="D158" s="6">
        <v>107149395</v>
      </c>
      <c r="E158" s="6">
        <v>104677045</v>
      </c>
      <c r="F158" s="6">
        <v>120856411</v>
      </c>
      <c r="G158" s="7">
        <v>88.658428720012196</v>
      </c>
      <c r="H158" s="7">
        <v>86.612736663179604</v>
      </c>
    </row>
    <row r="159" spans="1:8" ht="14.45" customHeight="1" x14ac:dyDescent="0.2">
      <c r="A159" s="4" t="s">
        <v>136</v>
      </c>
      <c r="B159" s="4" t="s">
        <v>271</v>
      </c>
      <c r="C159" s="4" t="s">
        <v>272</v>
      </c>
      <c r="D159" s="6">
        <v>385684473</v>
      </c>
      <c r="E159" s="6">
        <v>377885606</v>
      </c>
      <c r="F159" s="6">
        <v>392260162</v>
      </c>
      <c r="G159" s="7">
        <v>98.323640879952507</v>
      </c>
      <c r="H159" s="7">
        <v>96.335453509551101</v>
      </c>
    </row>
    <row r="160" spans="1:8" ht="14.45" customHeight="1" x14ac:dyDescent="0.2">
      <c r="A160" s="4" t="s">
        <v>136</v>
      </c>
      <c r="B160" s="4" t="s">
        <v>273</v>
      </c>
      <c r="C160" s="4" t="s">
        <v>274</v>
      </c>
      <c r="D160" s="6">
        <v>32167811</v>
      </c>
      <c r="E160" s="6">
        <v>30017662</v>
      </c>
      <c r="F160" s="6">
        <v>75291533</v>
      </c>
      <c r="G160" s="7">
        <v>42.724340597501197</v>
      </c>
      <c r="H160" s="7">
        <v>39.868575926060601</v>
      </c>
    </row>
    <row r="161" spans="1:8" ht="14.45" customHeight="1" x14ac:dyDescent="0.2">
      <c r="A161" s="4" t="s">
        <v>136</v>
      </c>
      <c r="B161" s="4" t="s">
        <v>275</v>
      </c>
      <c r="C161" s="4" t="s">
        <v>276</v>
      </c>
      <c r="D161" s="6">
        <v>221060286</v>
      </c>
      <c r="E161" s="6">
        <v>215530583</v>
      </c>
      <c r="F161" s="6">
        <v>242802890</v>
      </c>
      <c r="G161" s="7">
        <v>91.045162600824099</v>
      </c>
      <c r="H161" s="7">
        <v>88.767717303529594</v>
      </c>
    </row>
    <row r="162" spans="1:8" ht="14.45" customHeight="1" x14ac:dyDescent="0.2">
      <c r="A162" s="4" t="s">
        <v>136</v>
      </c>
      <c r="B162" s="4" t="s">
        <v>277</v>
      </c>
      <c r="C162" s="4" t="s">
        <v>278</v>
      </c>
      <c r="D162" s="6">
        <v>40525671</v>
      </c>
      <c r="E162" s="6">
        <v>40355069</v>
      </c>
      <c r="F162" s="6">
        <v>40770492</v>
      </c>
      <c r="G162" s="7">
        <v>99.3995142369143</v>
      </c>
      <c r="H162" s="7">
        <v>98.981069446010096</v>
      </c>
    </row>
    <row r="163" spans="1:8" ht="14.45" customHeight="1" x14ac:dyDescent="0.2">
      <c r="A163" s="4" t="s">
        <v>136</v>
      </c>
      <c r="B163" s="4" t="s">
        <v>279</v>
      </c>
      <c r="C163" s="4" t="s">
        <v>280</v>
      </c>
      <c r="D163" s="6">
        <v>118701573</v>
      </c>
      <c r="E163" s="6">
        <v>103980708</v>
      </c>
      <c r="F163" s="6">
        <v>147791369</v>
      </c>
      <c r="G163" s="7">
        <v>80.316985899223894</v>
      </c>
      <c r="H163" s="7">
        <v>70.356414385741303</v>
      </c>
    </row>
    <row r="164" spans="1:8" ht="14.45" customHeight="1" x14ac:dyDescent="0.2">
      <c r="A164" s="4" t="s">
        <v>136</v>
      </c>
      <c r="B164" s="4" t="s">
        <v>281</v>
      </c>
      <c r="C164" s="4" t="s">
        <v>282</v>
      </c>
      <c r="D164" s="6">
        <v>32026477</v>
      </c>
      <c r="E164" s="6">
        <v>30070837</v>
      </c>
      <c r="F164" s="6">
        <v>37272664</v>
      </c>
      <c r="G164" s="7">
        <v>85.9248402528995</v>
      </c>
      <c r="H164" s="7">
        <v>80.677992321665002</v>
      </c>
    </row>
    <row r="165" spans="1:8" ht="14.45" customHeight="1" x14ac:dyDescent="0.2">
      <c r="A165" s="4" t="s">
        <v>136</v>
      </c>
      <c r="B165" s="4" t="s">
        <v>283</v>
      </c>
      <c r="C165" s="4" t="s">
        <v>284</v>
      </c>
      <c r="D165" s="6">
        <v>3999821</v>
      </c>
      <c r="E165" s="6">
        <v>3805444</v>
      </c>
      <c r="F165" s="6">
        <v>4714310</v>
      </c>
      <c r="G165" s="7">
        <v>84.844250802344405</v>
      </c>
      <c r="H165" s="7">
        <v>80.721123557848301</v>
      </c>
    </row>
    <row r="166" spans="1:8" ht="14.45" customHeight="1" x14ac:dyDescent="0.2">
      <c r="A166" s="4" t="s">
        <v>136</v>
      </c>
      <c r="B166" s="4" t="s">
        <v>285</v>
      </c>
      <c r="C166" s="4" t="s">
        <v>286</v>
      </c>
      <c r="D166" s="6">
        <v>41971781</v>
      </c>
      <c r="E166" s="6">
        <v>38469226</v>
      </c>
      <c r="F166" s="6">
        <v>73602005</v>
      </c>
      <c r="G166" s="7">
        <v>57.025322883527402</v>
      </c>
      <c r="H166" s="7">
        <v>52.266546271395697</v>
      </c>
    </row>
    <row r="167" spans="1:8" ht="14.45" customHeight="1" x14ac:dyDescent="0.2">
      <c r="A167" s="4" t="s">
        <v>136</v>
      </c>
      <c r="B167" s="4" t="s">
        <v>287</v>
      </c>
      <c r="C167" s="4" t="s">
        <v>288</v>
      </c>
      <c r="D167" s="6">
        <v>30207800</v>
      </c>
      <c r="E167" s="6">
        <v>29725099</v>
      </c>
      <c r="F167" s="6">
        <v>32649871</v>
      </c>
      <c r="G167" s="7">
        <v>92.520426803524003</v>
      </c>
      <c r="H167" s="7">
        <v>91.042010548831897</v>
      </c>
    </row>
    <row r="168" spans="1:8" ht="14.45" customHeight="1" x14ac:dyDescent="0.2">
      <c r="A168" s="4" t="s">
        <v>136</v>
      </c>
      <c r="B168" s="4" t="s">
        <v>289</v>
      </c>
      <c r="C168" s="4" t="s">
        <v>290</v>
      </c>
      <c r="D168" s="6">
        <v>11954738</v>
      </c>
      <c r="E168" s="6">
        <v>9635937</v>
      </c>
      <c r="F168" s="6">
        <v>15549224</v>
      </c>
      <c r="G168" s="7">
        <v>76.8831807941026</v>
      </c>
      <c r="H168" s="7">
        <v>61.970533063257697</v>
      </c>
    </row>
    <row r="169" spans="1:8" ht="14.45" customHeight="1" x14ac:dyDescent="0.2">
      <c r="A169" s="4" t="s">
        <v>136</v>
      </c>
      <c r="B169" s="4" t="s">
        <v>291</v>
      </c>
      <c r="C169" s="4" t="s">
        <v>292</v>
      </c>
      <c r="D169" s="6">
        <v>8255627</v>
      </c>
      <c r="E169" s="6">
        <v>6744275</v>
      </c>
      <c r="F169" s="6">
        <v>11830777</v>
      </c>
      <c r="G169" s="7">
        <v>69.780936619801096</v>
      </c>
      <c r="H169" s="7">
        <v>57.006188181892</v>
      </c>
    </row>
    <row r="170" spans="1:8" ht="14.45" customHeight="1" x14ac:dyDescent="0.2">
      <c r="A170" s="4" t="s">
        <v>136</v>
      </c>
      <c r="B170" s="4" t="s">
        <v>293</v>
      </c>
      <c r="C170" s="4" t="s">
        <v>294</v>
      </c>
      <c r="D170" s="6">
        <v>15708987</v>
      </c>
      <c r="E170" s="6">
        <v>10915767</v>
      </c>
      <c r="F170" s="6">
        <v>27043811</v>
      </c>
      <c r="G170" s="7">
        <v>58.087179355010299</v>
      </c>
      <c r="H170" s="7">
        <v>40.363272025529199</v>
      </c>
    </row>
    <row r="171" spans="1:8" ht="14.45" customHeight="1" x14ac:dyDescent="0.2">
      <c r="A171" s="4" t="s">
        <v>136</v>
      </c>
      <c r="B171" s="4" t="s">
        <v>295</v>
      </c>
      <c r="C171" s="4" t="s">
        <v>296</v>
      </c>
      <c r="D171" s="6">
        <v>11560075</v>
      </c>
      <c r="E171" s="6">
        <v>11538356</v>
      </c>
      <c r="F171" s="6">
        <v>14978100</v>
      </c>
      <c r="G171" s="7">
        <v>77.179849246566704</v>
      </c>
      <c r="H171" s="7">
        <v>77.034844205873895</v>
      </c>
    </row>
    <row r="172" spans="1:8" ht="14.45" customHeight="1" x14ac:dyDescent="0.2">
      <c r="A172" s="4" t="s">
        <v>136</v>
      </c>
      <c r="B172" s="4" t="s">
        <v>297</v>
      </c>
      <c r="C172" s="4" t="s">
        <v>298</v>
      </c>
      <c r="D172" s="6">
        <v>1321970</v>
      </c>
      <c r="E172" s="6">
        <v>1255698</v>
      </c>
      <c r="F172" s="6">
        <v>1835408</v>
      </c>
      <c r="G172" s="7">
        <v>72.025947364291795</v>
      </c>
      <c r="H172" s="7">
        <v>68.415197057003098</v>
      </c>
    </row>
    <row r="173" spans="1:8" ht="14.45" customHeight="1" x14ac:dyDescent="0.2">
      <c r="A173" s="4" t="s">
        <v>136</v>
      </c>
      <c r="B173" s="4" t="s">
        <v>299</v>
      </c>
      <c r="C173" s="4" t="s">
        <v>300</v>
      </c>
      <c r="D173" s="6">
        <v>3</v>
      </c>
      <c r="E173" s="6"/>
      <c r="F173" s="6">
        <v>47</v>
      </c>
      <c r="G173" s="7">
        <v>6.3829787234042596</v>
      </c>
      <c r="H173" s="7"/>
    </row>
    <row r="174" spans="1:8" ht="14.45" customHeight="1" x14ac:dyDescent="0.2">
      <c r="A174" s="4" t="s">
        <v>136</v>
      </c>
      <c r="B174" s="4" t="s">
        <v>301</v>
      </c>
      <c r="C174" s="4" t="s">
        <v>302</v>
      </c>
      <c r="D174" s="6">
        <v>280739</v>
      </c>
      <c r="E174" s="6">
        <v>278142</v>
      </c>
      <c r="F174" s="6">
        <v>581897</v>
      </c>
      <c r="G174" s="7">
        <v>48.245479870148799</v>
      </c>
      <c r="H174" s="7">
        <v>47.799180954705001</v>
      </c>
    </row>
    <row r="175" spans="1:8" x14ac:dyDescent="0.2">
      <c r="A175" s="4"/>
      <c r="B175" s="4"/>
      <c r="C175" s="4"/>
      <c r="D175" s="6"/>
      <c r="E175" s="6"/>
      <c r="F175" s="6"/>
      <c r="G175" s="7"/>
      <c r="H175" s="7"/>
    </row>
    <row r="176" spans="1:8" x14ac:dyDescent="0.2">
      <c r="A176" s="4"/>
      <c r="B176" s="4"/>
      <c r="C176" s="4"/>
      <c r="D176" s="6"/>
      <c r="E176" s="6"/>
      <c r="F176" s="6"/>
      <c r="G176" s="7"/>
      <c r="H176" s="7"/>
    </row>
    <row r="177" spans="1:8" x14ac:dyDescent="0.2">
      <c r="A177" s="4"/>
      <c r="B177" s="4"/>
      <c r="C177" s="4"/>
      <c r="D177" s="6"/>
      <c r="E177" s="6"/>
      <c r="F177" s="6"/>
      <c r="G177" s="7"/>
      <c r="H177" s="7"/>
    </row>
    <row r="178" spans="1:8" x14ac:dyDescent="0.2">
      <c r="A178" s="4"/>
      <c r="B178" s="4"/>
      <c r="C178" s="4"/>
      <c r="D178" s="6"/>
      <c r="E178" s="6"/>
      <c r="F178" s="6"/>
      <c r="G178" s="7"/>
      <c r="H178" s="7"/>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27"/>
  <sheetViews>
    <sheetView showGridLines="0" workbookViewId="0"/>
  </sheetViews>
  <sheetFormatPr defaultColWidth="11.42578125" defaultRowHeight="12.75" x14ac:dyDescent="0.2"/>
  <cols>
    <col min="1" max="1" width="19.7109375" customWidth="1"/>
    <col min="2" max="2" width="51.7109375" customWidth="1"/>
    <col min="3" max="5" width="21.7109375" customWidth="1"/>
    <col min="6" max="8" width="26.7109375" customWidth="1"/>
    <col min="9" max="11" width="29.7109375" customWidth="1"/>
    <col min="12" max="13" width="38.7109375" customWidth="1"/>
    <col min="14" max="15" width="42.7109375" customWidth="1"/>
    <col min="16" max="17" width="44.7109375" customWidth="1"/>
    <col min="18" max="19" width="42.7109375" customWidth="1"/>
    <col min="20" max="21" width="53.7109375" customWidth="1"/>
    <col min="22" max="23" width="51.7109375" customWidth="1"/>
  </cols>
  <sheetData>
    <row r="1" spans="1:23" ht="14.45" customHeight="1" x14ac:dyDescent="0.2">
      <c r="A1" s="1" t="s">
        <v>303</v>
      </c>
    </row>
    <row r="2" spans="1:23" ht="29.1" customHeight="1" x14ac:dyDescent="0.2">
      <c r="A2" s="1" t="s">
        <v>120</v>
      </c>
    </row>
    <row r="3" spans="1:23" ht="29.1" customHeight="1" x14ac:dyDescent="0.2">
      <c r="A3" s="3" t="s">
        <v>3</v>
      </c>
      <c r="B3" s="3" t="s">
        <v>5</v>
      </c>
      <c r="C3" s="5" t="s">
        <v>191</v>
      </c>
      <c r="D3" s="5" t="s">
        <v>192</v>
      </c>
      <c r="E3" s="5" t="s">
        <v>193</v>
      </c>
      <c r="F3" s="5" t="s">
        <v>304</v>
      </c>
      <c r="G3" s="5" t="s">
        <v>141</v>
      </c>
      <c r="H3" s="5" t="s">
        <v>142</v>
      </c>
      <c r="I3" s="5" t="s">
        <v>305</v>
      </c>
      <c r="J3" s="5" t="s">
        <v>306</v>
      </c>
      <c r="K3" s="5" t="s">
        <v>307</v>
      </c>
      <c r="L3" s="5" t="s">
        <v>194</v>
      </c>
      <c r="M3" s="5" t="s">
        <v>195</v>
      </c>
      <c r="N3" s="5" t="s">
        <v>196</v>
      </c>
      <c r="O3" s="5" t="s">
        <v>197</v>
      </c>
      <c r="P3" s="5" t="s">
        <v>146</v>
      </c>
      <c r="Q3" s="5" t="s">
        <v>147</v>
      </c>
      <c r="R3" s="5" t="s">
        <v>148</v>
      </c>
      <c r="S3" s="5" t="s">
        <v>149</v>
      </c>
      <c r="T3" s="5" t="s">
        <v>308</v>
      </c>
      <c r="U3" s="5" t="s">
        <v>309</v>
      </c>
      <c r="V3" s="5" t="s">
        <v>310</v>
      </c>
      <c r="W3" s="5" t="s">
        <v>311</v>
      </c>
    </row>
    <row r="4" spans="1:23" ht="14.45" customHeight="1" x14ac:dyDescent="0.2">
      <c r="A4" s="4" t="s">
        <v>269</v>
      </c>
      <c r="B4" s="4" t="s">
        <v>270</v>
      </c>
      <c r="C4" s="6">
        <v>98750525</v>
      </c>
      <c r="D4" s="6">
        <v>117655483</v>
      </c>
      <c r="E4" s="6">
        <v>120856411</v>
      </c>
      <c r="F4" s="7">
        <v>472738940.59000802</v>
      </c>
      <c r="G4" s="7">
        <v>755272912.53001904</v>
      </c>
      <c r="H4" s="7">
        <v>740386441.52998996</v>
      </c>
      <c r="I4" s="7">
        <v>4.7872043271669504</v>
      </c>
      <c r="J4" s="7">
        <v>6.4193600950158798</v>
      </c>
      <c r="K4" s="7">
        <v>6.1261660461685397</v>
      </c>
      <c r="L4" s="6">
        <v>22105886</v>
      </c>
      <c r="M4" s="6">
        <v>3200928</v>
      </c>
      <c r="N4" s="7">
        <v>22.385588329783602</v>
      </c>
      <c r="O4" s="7">
        <v>2.7205939905070098</v>
      </c>
      <c r="P4" s="7">
        <v>267647500.939982</v>
      </c>
      <c r="Q4" s="7">
        <v>-14886471.0000287</v>
      </c>
      <c r="R4" s="7">
        <v>56.6163431778945</v>
      </c>
      <c r="S4" s="7">
        <v>-1.97100554687734</v>
      </c>
      <c r="T4" s="7">
        <v>1.3389617190015899</v>
      </c>
      <c r="U4" s="7">
        <v>-0.29319404884733602</v>
      </c>
      <c r="V4" s="7">
        <v>27.969596187969302</v>
      </c>
      <c r="W4" s="7">
        <v>-4.5673407396942496</v>
      </c>
    </row>
    <row r="5" spans="1:23" ht="14.45" customHeight="1" x14ac:dyDescent="0.2">
      <c r="A5" s="4" t="s">
        <v>271</v>
      </c>
      <c r="B5" s="4" t="s">
        <v>272</v>
      </c>
      <c r="C5" s="6">
        <v>321026149</v>
      </c>
      <c r="D5" s="6">
        <v>377485944</v>
      </c>
      <c r="E5" s="6">
        <v>392260162</v>
      </c>
      <c r="F5" s="7">
        <v>1100762492.8599899</v>
      </c>
      <c r="G5" s="7">
        <v>1381419299.0599799</v>
      </c>
      <c r="H5" s="7">
        <v>1201327864.4300001</v>
      </c>
      <c r="I5" s="7">
        <v>3.4288873236304198</v>
      </c>
      <c r="J5" s="7">
        <v>3.6595251320403599</v>
      </c>
      <c r="K5" s="7">
        <v>3.0625793307809901</v>
      </c>
      <c r="L5" s="6">
        <v>71234013</v>
      </c>
      <c r="M5" s="6">
        <v>14774218</v>
      </c>
      <c r="N5" s="7">
        <v>22.1894737303783</v>
      </c>
      <c r="O5" s="7">
        <v>3.91384586229786</v>
      </c>
      <c r="P5" s="7">
        <v>100565371.570015</v>
      </c>
      <c r="Q5" s="7">
        <v>-180091434.62997699</v>
      </c>
      <c r="R5" s="7">
        <v>9.1359736748231306</v>
      </c>
      <c r="S5" s="7">
        <v>-13.0366960091353</v>
      </c>
      <c r="T5" s="7">
        <v>-0.366307992849421</v>
      </c>
      <c r="U5" s="7">
        <v>-0.59694580125936902</v>
      </c>
      <c r="V5" s="7">
        <v>-10.682998835365201</v>
      </c>
      <c r="W5" s="7">
        <v>-16.3121109903826</v>
      </c>
    </row>
    <row r="6" spans="1:23" ht="14.45" customHeight="1" x14ac:dyDescent="0.2">
      <c r="A6" s="4" t="s">
        <v>273</v>
      </c>
      <c r="B6" s="4" t="s">
        <v>274</v>
      </c>
      <c r="C6" s="6">
        <v>72552811</v>
      </c>
      <c r="D6" s="6">
        <v>77638604</v>
      </c>
      <c r="E6" s="6">
        <v>75291533</v>
      </c>
      <c r="F6" s="7">
        <v>1129641561.1699901</v>
      </c>
      <c r="G6" s="7">
        <v>1218511901.26001</v>
      </c>
      <c r="H6" s="7">
        <v>1251217381.3199999</v>
      </c>
      <c r="I6" s="7">
        <v>15.5699213524613</v>
      </c>
      <c r="J6" s="7">
        <v>15.694665262914899</v>
      </c>
      <c r="K6" s="7">
        <v>16.618301307797701</v>
      </c>
      <c r="L6" s="6">
        <v>2738722</v>
      </c>
      <c r="M6" s="6">
        <v>-2347071</v>
      </c>
      <c r="N6" s="7">
        <v>3.77479791927014</v>
      </c>
      <c r="O6" s="7">
        <v>-3.0230721304571602</v>
      </c>
      <c r="P6" s="7">
        <v>121575820.150004</v>
      </c>
      <c r="Q6" s="7">
        <v>32705480.059990399</v>
      </c>
      <c r="R6" s="7">
        <v>10.762335977094001</v>
      </c>
      <c r="S6" s="7">
        <v>2.6840509334517999</v>
      </c>
      <c r="T6" s="7">
        <v>1.0483799553363999</v>
      </c>
      <c r="U6" s="7">
        <v>0.92363604488283502</v>
      </c>
      <c r="V6" s="7">
        <v>6.7333670582135996</v>
      </c>
      <c r="W6" s="7">
        <v>5.88503182075062</v>
      </c>
    </row>
    <row r="7" spans="1:23" ht="14.45" customHeight="1" x14ac:dyDescent="0.2">
      <c r="A7" s="4" t="s">
        <v>275</v>
      </c>
      <c r="B7" s="4" t="s">
        <v>276</v>
      </c>
      <c r="C7" s="6">
        <v>207997530</v>
      </c>
      <c r="D7" s="6">
        <v>237646133</v>
      </c>
      <c r="E7" s="6">
        <v>242802890</v>
      </c>
      <c r="F7" s="7">
        <v>1828276533.48013</v>
      </c>
      <c r="G7" s="7">
        <v>1687187014.9700899</v>
      </c>
      <c r="H7" s="7">
        <v>1658678166.6800101</v>
      </c>
      <c r="I7" s="7">
        <v>8.7898954063547308</v>
      </c>
      <c r="J7" s="7">
        <v>7.0995769788944596</v>
      </c>
      <c r="K7" s="7">
        <v>6.83137736408331</v>
      </c>
      <c r="L7" s="6">
        <v>34805360</v>
      </c>
      <c r="M7" s="6">
        <v>5156757</v>
      </c>
      <c r="N7" s="7">
        <v>16.7335448646914</v>
      </c>
      <c r="O7" s="7">
        <v>2.1699309535998199</v>
      </c>
      <c r="P7" s="7">
        <v>-169598366.80011901</v>
      </c>
      <c r="Q7" s="7">
        <v>-28508848.290079799</v>
      </c>
      <c r="R7" s="7">
        <v>-9.2764066974752595</v>
      </c>
      <c r="S7" s="7">
        <v>-1.6897266300135201</v>
      </c>
      <c r="T7" s="7">
        <v>-1.9585180422714099</v>
      </c>
      <c r="U7" s="7">
        <v>-0.26819961481114402</v>
      </c>
      <c r="V7" s="7">
        <v>-22.281471527584799</v>
      </c>
      <c r="W7" s="7">
        <v>-3.7776844396285201</v>
      </c>
    </row>
    <row r="8" spans="1:23" ht="14.45" customHeight="1" x14ac:dyDescent="0.2">
      <c r="A8" s="4" t="s">
        <v>277</v>
      </c>
      <c r="B8" s="4" t="s">
        <v>278</v>
      </c>
      <c r="C8" s="6">
        <v>44888817</v>
      </c>
      <c r="D8" s="6">
        <v>42448722</v>
      </c>
      <c r="E8" s="6">
        <v>40770492</v>
      </c>
      <c r="F8" s="7">
        <v>220315972.77999899</v>
      </c>
      <c r="G8" s="7">
        <v>242198760.819996</v>
      </c>
      <c r="H8" s="7">
        <v>237354471.75999701</v>
      </c>
      <c r="I8" s="7">
        <v>4.9080369567324302</v>
      </c>
      <c r="J8" s="7">
        <v>5.7056785082951604</v>
      </c>
      <c r="K8" s="7">
        <v>5.8217220375951699</v>
      </c>
      <c r="L8" s="6">
        <v>-4118325</v>
      </c>
      <c r="M8" s="6">
        <v>-1678230</v>
      </c>
      <c r="N8" s="7">
        <v>-9.1745010789658394</v>
      </c>
      <c r="O8" s="7">
        <v>-3.9535465873389501</v>
      </c>
      <c r="P8" s="7">
        <v>17038498.9799986</v>
      </c>
      <c r="Q8" s="7">
        <v>-4844289.0599982999</v>
      </c>
      <c r="R8" s="7">
        <v>7.7336648655123801</v>
      </c>
      <c r="S8" s="7">
        <v>-2.0001295810091402</v>
      </c>
      <c r="T8" s="7">
        <v>0.91368508086274003</v>
      </c>
      <c r="U8" s="7">
        <v>0.11604352930001099</v>
      </c>
      <c r="V8" s="7">
        <v>18.6161002640664</v>
      </c>
      <c r="W8" s="7">
        <v>2.03382523448004</v>
      </c>
    </row>
    <row r="9" spans="1:23" ht="14.45" customHeight="1" x14ac:dyDescent="0.2">
      <c r="A9" s="4" t="s">
        <v>279</v>
      </c>
      <c r="B9" s="4" t="s">
        <v>280</v>
      </c>
      <c r="C9" s="6">
        <v>107636423</v>
      </c>
      <c r="D9" s="6">
        <v>141405059</v>
      </c>
      <c r="E9" s="6">
        <v>147791369</v>
      </c>
      <c r="F9" s="7">
        <v>1419255793.3800399</v>
      </c>
      <c r="G9" s="7">
        <v>2074911650.8500099</v>
      </c>
      <c r="H9" s="7">
        <v>2409811556.8600402</v>
      </c>
      <c r="I9" s="7">
        <v>13.1856462136431</v>
      </c>
      <c r="J9" s="7">
        <v>14.6735319480331</v>
      </c>
      <c r="K9" s="7">
        <v>16.305495870060199</v>
      </c>
      <c r="L9" s="6">
        <v>40154946</v>
      </c>
      <c r="M9" s="6">
        <v>6386310</v>
      </c>
      <c r="N9" s="7">
        <v>37.306094796554099</v>
      </c>
      <c r="O9" s="7">
        <v>4.5163235637842396</v>
      </c>
      <c r="P9" s="7">
        <v>990555763.48000002</v>
      </c>
      <c r="Q9" s="7">
        <v>334899906.01002598</v>
      </c>
      <c r="R9" s="7">
        <v>69.794026425704203</v>
      </c>
      <c r="S9" s="7">
        <v>16.140441732679601</v>
      </c>
      <c r="T9" s="7">
        <v>3.1198496564170601</v>
      </c>
      <c r="U9" s="7">
        <v>1.6319639220270199</v>
      </c>
      <c r="V9" s="7">
        <v>23.660953781612701</v>
      </c>
      <c r="W9" s="7">
        <v>11.121820757311101</v>
      </c>
    </row>
    <row r="10" spans="1:23" ht="14.45" customHeight="1" x14ac:dyDescent="0.2">
      <c r="A10" s="4" t="s">
        <v>281</v>
      </c>
      <c r="B10" s="4" t="s">
        <v>282</v>
      </c>
      <c r="C10" s="6">
        <v>29581844</v>
      </c>
      <c r="D10" s="6">
        <v>35099429</v>
      </c>
      <c r="E10" s="6">
        <v>37272664</v>
      </c>
      <c r="F10" s="7">
        <v>348974201.34999597</v>
      </c>
      <c r="G10" s="7">
        <v>276487949.87999398</v>
      </c>
      <c r="H10" s="7">
        <v>304439667.38000202</v>
      </c>
      <c r="I10" s="7">
        <v>11.796904930943301</v>
      </c>
      <c r="J10" s="7">
        <v>7.8772777152584004</v>
      </c>
      <c r="K10" s="7">
        <v>8.1679073805940501</v>
      </c>
      <c r="L10" s="6">
        <v>7690820</v>
      </c>
      <c r="M10" s="6">
        <v>2173235</v>
      </c>
      <c r="N10" s="7">
        <v>25.998446885190798</v>
      </c>
      <c r="O10" s="7">
        <v>6.1916534311711997</v>
      </c>
      <c r="P10" s="7">
        <v>-44534533.969993703</v>
      </c>
      <c r="Q10" s="7">
        <v>27951717.5000076</v>
      </c>
      <c r="R10" s="7">
        <v>-12.7615548076945</v>
      </c>
      <c r="S10" s="7">
        <v>10.109560836969401</v>
      </c>
      <c r="T10" s="7">
        <v>-3.62899755034926</v>
      </c>
      <c r="U10" s="7">
        <v>0.29062966533564799</v>
      </c>
      <c r="V10" s="7">
        <v>-30.7622852908681</v>
      </c>
      <c r="W10" s="7">
        <v>3.6894683143225202</v>
      </c>
    </row>
    <row r="11" spans="1:23" ht="14.45" customHeight="1" x14ac:dyDescent="0.2">
      <c r="A11" s="4" t="s">
        <v>283</v>
      </c>
      <c r="B11" s="4" t="s">
        <v>284</v>
      </c>
      <c r="C11" s="6">
        <v>4468932</v>
      </c>
      <c r="D11" s="6">
        <v>4621717</v>
      </c>
      <c r="E11" s="6">
        <v>4714310</v>
      </c>
      <c r="F11" s="7">
        <v>201949055.08999899</v>
      </c>
      <c r="G11" s="7">
        <v>177659695.63</v>
      </c>
      <c r="H11" s="7">
        <v>182255426.88999999</v>
      </c>
      <c r="I11" s="7">
        <v>45.189556495824597</v>
      </c>
      <c r="J11" s="7">
        <v>38.440193467059899</v>
      </c>
      <c r="K11" s="7">
        <v>38.660042909779101</v>
      </c>
      <c r="L11" s="6">
        <v>245378</v>
      </c>
      <c r="M11" s="6">
        <v>92593</v>
      </c>
      <c r="N11" s="7">
        <v>5.4907526003975899</v>
      </c>
      <c r="O11" s="7">
        <v>2.0034329233053398</v>
      </c>
      <c r="P11" s="7">
        <v>-19693628.199998099</v>
      </c>
      <c r="Q11" s="7">
        <v>4595731.26000062</v>
      </c>
      <c r="R11" s="7">
        <v>-9.7517803147044404</v>
      </c>
      <c r="S11" s="7">
        <v>2.5868170288729102</v>
      </c>
      <c r="T11" s="7">
        <v>-6.5295135860455797</v>
      </c>
      <c r="U11" s="7">
        <v>0.219849442719116</v>
      </c>
      <c r="V11" s="7">
        <v>-14.449165011497501</v>
      </c>
      <c r="W11" s="7">
        <v>0.57192595273358704</v>
      </c>
    </row>
    <row r="12" spans="1:23" ht="14.45" customHeight="1" x14ac:dyDescent="0.2">
      <c r="A12" s="4" t="s">
        <v>285</v>
      </c>
      <c r="B12" s="4" t="s">
        <v>286</v>
      </c>
      <c r="C12" s="6">
        <v>59700739</v>
      </c>
      <c r="D12" s="6">
        <v>71207550</v>
      </c>
      <c r="E12" s="6">
        <v>73602005</v>
      </c>
      <c r="F12" s="7">
        <v>671615376.35997498</v>
      </c>
      <c r="G12" s="7">
        <v>914829966.07001805</v>
      </c>
      <c r="H12" s="7">
        <v>968488385.75001895</v>
      </c>
      <c r="I12" s="7">
        <v>11.2496995449248</v>
      </c>
      <c r="J12" s="7">
        <v>12.8473731517236</v>
      </c>
      <c r="K12" s="7">
        <v>13.1584511284715</v>
      </c>
      <c r="L12" s="6">
        <v>13901266</v>
      </c>
      <c r="M12" s="6">
        <v>2394455</v>
      </c>
      <c r="N12" s="7">
        <v>23.284914446368902</v>
      </c>
      <c r="O12" s="7">
        <v>3.3626420232124299</v>
      </c>
      <c r="P12" s="7">
        <v>296873009.39004302</v>
      </c>
      <c r="Q12" s="7">
        <v>53658419.680000201</v>
      </c>
      <c r="R12" s="7">
        <v>44.2028309415781</v>
      </c>
      <c r="S12" s="7">
        <v>5.8653981253488299</v>
      </c>
      <c r="T12" s="7">
        <v>1.9087515835467299</v>
      </c>
      <c r="U12" s="7">
        <v>0.31107797674791399</v>
      </c>
      <c r="V12" s="7">
        <v>16.967133885880902</v>
      </c>
      <c r="W12" s="7">
        <v>2.4213352649929001</v>
      </c>
    </row>
    <row r="13" spans="1:23" ht="14.45" customHeight="1" x14ac:dyDescent="0.2">
      <c r="A13" s="4" t="s">
        <v>287</v>
      </c>
      <c r="B13" s="4" t="s">
        <v>288</v>
      </c>
      <c r="C13" s="6">
        <v>33385595</v>
      </c>
      <c r="D13" s="6">
        <v>32045288</v>
      </c>
      <c r="E13" s="6">
        <v>32649871</v>
      </c>
      <c r="F13" s="7">
        <v>199014273.75999799</v>
      </c>
      <c r="G13" s="7">
        <v>138830798.48999801</v>
      </c>
      <c r="H13" s="7">
        <v>148442413.07999799</v>
      </c>
      <c r="I13" s="7">
        <v>5.9610821301821399</v>
      </c>
      <c r="J13" s="7">
        <v>4.3323311211931603</v>
      </c>
      <c r="K13" s="7">
        <v>4.54649309579196</v>
      </c>
      <c r="L13" s="6">
        <v>-735724</v>
      </c>
      <c r="M13" s="6">
        <v>604583</v>
      </c>
      <c r="N13" s="7">
        <v>-2.2037169024544898</v>
      </c>
      <c r="O13" s="7">
        <v>1.8866517910527101</v>
      </c>
      <c r="P13" s="7">
        <v>-50571860.679999903</v>
      </c>
      <c r="Q13" s="7">
        <v>9611614.5900004804</v>
      </c>
      <c r="R13" s="7">
        <v>-25.411172638293898</v>
      </c>
      <c r="S13" s="7">
        <v>6.9232581635644497</v>
      </c>
      <c r="T13" s="7">
        <v>-1.4145890343901699</v>
      </c>
      <c r="U13" s="7">
        <v>0.21416197459880101</v>
      </c>
      <c r="V13" s="7">
        <v>-23.730406719743598</v>
      </c>
      <c r="W13" s="7">
        <v>4.94334270875905</v>
      </c>
    </row>
    <row r="14" spans="1:23" ht="14.45" customHeight="1" x14ac:dyDescent="0.2">
      <c r="A14" s="4" t="s">
        <v>289</v>
      </c>
      <c r="B14" s="4" t="s">
        <v>290</v>
      </c>
      <c r="C14" s="6">
        <v>19858971</v>
      </c>
      <c r="D14" s="6">
        <v>15503174</v>
      </c>
      <c r="E14" s="6">
        <v>15549224</v>
      </c>
      <c r="F14" s="7">
        <v>149973313.84000099</v>
      </c>
      <c r="G14" s="7">
        <v>170816248.78999999</v>
      </c>
      <c r="H14" s="7">
        <v>176077809.55999899</v>
      </c>
      <c r="I14" s="7">
        <v>7.5519176617963302</v>
      </c>
      <c r="J14" s="7">
        <v>11.018146915592901</v>
      </c>
      <c r="K14" s="7">
        <v>11.323896907009599</v>
      </c>
      <c r="L14" s="6">
        <v>-4309747</v>
      </c>
      <c r="M14" s="6">
        <v>46050</v>
      </c>
      <c r="N14" s="7">
        <v>-21.701763903074301</v>
      </c>
      <c r="O14" s="7">
        <v>0.29703594889665802</v>
      </c>
      <c r="P14" s="7">
        <v>26104495.719997901</v>
      </c>
      <c r="Q14" s="7">
        <v>5261560.7699994696</v>
      </c>
      <c r="R14" s="7">
        <v>17.406093825363801</v>
      </c>
      <c r="S14" s="7">
        <v>3.08024605812999</v>
      </c>
      <c r="T14" s="7">
        <v>3.7719792452132501</v>
      </c>
      <c r="U14" s="7">
        <v>0.305749991416704</v>
      </c>
      <c r="V14" s="7">
        <v>49.947303640437603</v>
      </c>
      <c r="W14" s="7">
        <v>2.7749674583119499</v>
      </c>
    </row>
    <row r="15" spans="1:23" ht="14.45" customHeight="1" x14ac:dyDescent="0.2">
      <c r="A15" s="4" t="s">
        <v>291</v>
      </c>
      <c r="B15" s="4" t="s">
        <v>292</v>
      </c>
      <c r="C15" s="6">
        <v>12158132</v>
      </c>
      <c r="D15" s="6">
        <v>11748001</v>
      </c>
      <c r="E15" s="6">
        <v>11830777</v>
      </c>
      <c r="F15" s="7">
        <v>74256973.560000598</v>
      </c>
      <c r="G15" s="7">
        <v>101858896.63000301</v>
      </c>
      <c r="H15" s="7">
        <v>97620115.300001904</v>
      </c>
      <c r="I15" s="7">
        <v>6.1075972493143302</v>
      </c>
      <c r="J15" s="7">
        <v>8.6703173271778606</v>
      </c>
      <c r="K15" s="7">
        <v>8.2513697367469501</v>
      </c>
      <c r="L15" s="6">
        <v>-327355</v>
      </c>
      <c r="M15" s="6">
        <v>82776</v>
      </c>
      <c r="N15" s="7">
        <v>-2.6924777589188902</v>
      </c>
      <c r="O15" s="7">
        <v>0.70459646709257195</v>
      </c>
      <c r="P15" s="7">
        <v>23363141.740001298</v>
      </c>
      <c r="Q15" s="7">
        <v>-4238781.3300009202</v>
      </c>
      <c r="R15" s="7">
        <v>31.4625557977038</v>
      </c>
      <c r="S15" s="7">
        <v>-4.1614247456440401</v>
      </c>
      <c r="T15" s="7">
        <v>2.1437724874326198</v>
      </c>
      <c r="U15" s="7">
        <v>-0.41894759043090701</v>
      </c>
      <c r="V15" s="7">
        <v>35.1000958302103</v>
      </c>
      <c r="W15" s="7">
        <v>-4.8319752855836002</v>
      </c>
    </row>
    <row r="16" spans="1:23" ht="14.45" customHeight="1" x14ac:dyDescent="0.2">
      <c r="A16" s="4" t="s">
        <v>293</v>
      </c>
      <c r="B16" s="4" t="s">
        <v>294</v>
      </c>
      <c r="C16" s="6">
        <v>35829909</v>
      </c>
      <c r="D16" s="6">
        <v>27282149</v>
      </c>
      <c r="E16" s="6">
        <v>27043811</v>
      </c>
      <c r="F16" s="7">
        <v>288448390.220007</v>
      </c>
      <c r="G16" s="7">
        <v>318009296.85999501</v>
      </c>
      <c r="H16" s="7">
        <v>330646286.55999798</v>
      </c>
      <c r="I16" s="7">
        <v>8.0504918452348697</v>
      </c>
      <c r="J16" s="7">
        <v>11.656314055758401</v>
      </c>
      <c r="K16" s="7">
        <v>12.226319972432799</v>
      </c>
      <c r="L16" s="6">
        <v>-8786098</v>
      </c>
      <c r="M16" s="6">
        <v>-238338</v>
      </c>
      <c r="N16" s="7">
        <v>-24.5216866166197</v>
      </c>
      <c r="O16" s="7">
        <v>-0.87360420178043896</v>
      </c>
      <c r="P16" s="7">
        <v>42197896.339990497</v>
      </c>
      <c r="Q16" s="7">
        <v>12636989.700003199</v>
      </c>
      <c r="R16" s="7">
        <v>14.6292708750446</v>
      </c>
      <c r="S16" s="7">
        <v>3.9737799569950001</v>
      </c>
      <c r="T16" s="7">
        <v>4.1758281271979296</v>
      </c>
      <c r="U16" s="7">
        <v>0.57000591667441303</v>
      </c>
      <c r="V16" s="7">
        <v>51.870472108727498</v>
      </c>
      <c r="W16" s="7">
        <v>4.8901043155475197</v>
      </c>
    </row>
    <row r="17" spans="1:23" ht="14.45" customHeight="1" x14ac:dyDescent="0.2">
      <c r="A17" s="4" t="s">
        <v>295</v>
      </c>
      <c r="B17" s="4" t="s">
        <v>296</v>
      </c>
      <c r="C17" s="6">
        <v>13561591</v>
      </c>
      <c r="D17" s="6">
        <v>10648791</v>
      </c>
      <c r="E17" s="6">
        <v>14978100</v>
      </c>
      <c r="F17" s="7">
        <v>114743718.44000199</v>
      </c>
      <c r="G17" s="7">
        <v>144351409.49000001</v>
      </c>
      <c r="H17" s="7">
        <v>251728716.43999901</v>
      </c>
      <c r="I17" s="7">
        <v>8.4609334140811292</v>
      </c>
      <c r="J17" s="7">
        <v>13.5556618108102</v>
      </c>
      <c r="K17" s="7">
        <v>16.8064518490329</v>
      </c>
      <c r="L17" s="6">
        <v>1416509</v>
      </c>
      <c r="M17" s="6">
        <v>4329309</v>
      </c>
      <c r="N17" s="7">
        <v>10.4450060468569</v>
      </c>
      <c r="O17" s="7">
        <v>40.655403979662999</v>
      </c>
      <c r="P17" s="7">
        <v>136984997.99999699</v>
      </c>
      <c r="Q17" s="7">
        <v>107377306.949999</v>
      </c>
      <c r="R17" s="7">
        <v>119.383439775507</v>
      </c>
      <c r="S17" s="7">
        <v>74.386046751720798</v>
      </c>
      <c r="T17" s="7">
        <v>8.3455184349517193</v>
      </c>
      <c r="U17" s="7">
        <v>3.2507900382226098</v>
      </c>
      <c r="V17" s="7">
        <v>98.635907251824804</v>
      </c>
      <c r="W17" s="7">
        <v>23.981050011370201</v>
      </c>
    </row>
    <row r="18" spans="1:23" ht="14.45" customHeight="1" x14ac:dyDescent="0.2">
      <c r="A18" s="4" t="s">
        <v>297</v>
      </c>
      <c r="B18" s="4" t="s">
        <v>298</v>
      </c>
      <c r="C18" s="6">
        <v>1744637</v>
      </c>
      <c r="D18" s="6">
        <v>1800663</v>
      </c>
      <c r="E18" s="6">
        <v>1835408</v>
      </c>
      <c r="F18" s="7">
        <v>27767921.800000399</v>
      </c>
      <c r="G18" s="7">
        <v>25027837.170000002</v>
      </c>
      <c r="H18" s="7">
        <v>25287585.699999999</v>
      </c>
      <c r="I18" s="7">
        <v>15.916160095194799</v>
      </c>
      <c r="J18" s="7">
        <v>13.899234431984199</v>
      </c>
      <c r="K18" s="7">
        <v>13.7776372882759</v>
      </c>
      <c r="L18" s="6">
        <v>90771</v>
      </c>
      <c r="M18" s="6">
        <v>34745</v>
      </c>
      <c r="N18" s="7">
        <v>5.2028588181954198</v>
      </c>
      <c r="O18" s="7">
        <v>1.9295670539129199</v>
      </c>
      <c r="P18" s="7">
        <v>-2480336.1000003899</v>
      </c>
      <c r="Q18" s="7">
        <v>259748.52999993801</v>
      </c>
      <c r="R18" s="7">
        <v>-8.9323793039504995</v>
      </c>
      <c r="S18" s="7">
        <v>1.0378385005288799</v>
      </c>
      <c r="T18" s="7">
        <v>-2.13852280691885</v>
      </c>
      <c r="U18" s="7">
        <v>-0.121597143708295</v>
      </c>
      <c r="V18" s="7">
        <v>-13.4361730098737</v>
      </c>
      <c r="W18" s="7">
        <v>-0.87484777887105103</v>
      </c>
    </row>
    <row r="19" spans="1:23" ht="14.45" customHeight="1" x14ac:dyDescent="0.2">
      <c r="A19" s="4" t="s">
        <v>299</v>
      </c>
      <c r="B19" s="4" t="s">
        <v>300</v>
      </c>
      <c r="C19" s="6">
        <v>65</v>
      </c>
      <c r="D19" s="6">
        <v>83</v>
      </c>
      <c r="E19" s="6">
        <v>47</v>
      </c>
      <c r="F19" s="7">
        <v>7665</v>
      </c>
      <c r="G19" s="7">
        <v>17762.5</v>
      </c>
      <c r="H19" s="7">
        <v>10587.5</v>
      </c>
      <c r="I19" s="7">
        <v>117.92307692307701</v>
      </c>
      <c r="J19" s="7">
        <v>214.006024096386</v>
      </c>
      <c r="K19" s="7">
        <v>225.26595744680799</v>
      </c>
      <c r="L19" s="6">
        <v>-18</v>
      </c>
      <c r="M19" s="6">
        <v>-36</v>
      </c>
      <c r="N19" s="7">
        <v>-27.692307692307701</v>
      </c>
      <c r="O19" s="7">
        <v>-43.3734939759036</v>
      </c>
      <c r="P19" s="7">
        <v>2922.5</v>
      </c>
      <c r="Q19" s="7">
        <v>-7175</v>
      </c>
      <c r="R19" s="7">
        <v>38.127853881278497</v>
      </c>
      <c r="S19" s="7">
        <v>-40.394088669950698</v>
      </c>
      <c r="T19" s="7">
        <v>107.34288052373201</v>
      </c>
      <c r="U19" s="7">
        <v>11.259933350422999</v>
      </c>
      <c r="V19" s="7">
        <v>91.027883027300106</v>
      </c>
      <c r="W19" s="7">
        <v>5.2615029871082601</v>
      </c>
    </row>
    <row r="20" spans="1:23" ht="14.45" customHeight="1" x14ac:dyDescent="0.2">
      <c r="A20" s="4" t="s">
        <v>301</v>
      </c>
      <c r="B20" s="4" t="s">
        <v>302</v>
      </c>
      <c r="C20" s="6">
        <v>1290623</v>
      </c>
      <c r="D20" s="6">
        <v>614375</v>
      </c>
      <c r="E20" s="6">
        <v>581897</v>
      </c>
      <c r="F20" s="7">
        <v>35644088.389999896</v>
      </c>
      <c r="G20" s="7">
        <v>10289219.34</v>
      </c>
      <c r="H20" s="7">
        <v>11626309.82</v>
      </c>
      <c r="I20" s="7">
        <v>27.617738402306401</v>
      </c>
      <c r="J20" s="7">
        <v>16.747457725330602</v>
      </c>
      <c r="K20" s="7">
        <v>19.980013335693499</v>
      </c>
      <c r="L20" s="6">
        <v>-708726</v>
      </c>
      <c r="M20" s="6">
        <v>-32478</v>
      </c>
      <c r="N20" s="7">
        <v>-54.913479769072801</v>
      </c>
      <c r="O20" s="7">
        <v>-5.2863479145473002</v>
      </c>
      <c r="P20" s="7">
        <v>-24017778.569999799</v>
      </c>
      <c r="Q20" s="7">
        <v>1337090.48000004</v>
      </c>
      <c r="R20" s="7">
        <v>-67.382221442190598</v>
      </c>
      <c r="S20" s="7">
        <v>12.9950624611725</v>
      </c>
      <c r="T20" s="7">
        <v>-7.6377250666129202</v>
      </c>
      <c r="U20" s="7">
        <v>3.2325556103628701</v>
      </c>
      <c r="V20" s="7">
        <v>-27.6551430654984</v>
      </c>
      <c r="W20" s="7">
        <v>19.301769040883201</v>
      </c>
    </row>
    <row r="21" spans="1:23" ht="14.45" customHeight="1" x14ac:dyDescent="0.2">
      <c r="A21" s="4" t="s">
        <v>312</v>
      </c>
      <c r="B21" s="4" t="s">
        <v>313</v>
      </c>
      <c r="C21" s="6">
        <v>8840648</v>
      </c>
      <c r="D21" s="6">
        <v>5406499</v>
      </c>
      <c r="E21" s="6">
        <v>5215344</v>
      </c>
      <c r="F21" s="7">
        <v>193433924.34</v>
      </c>
      <c r="G21" s="7">
        <v>175464676.470002</v>
      </c>
      <c r="H21" s="7">
        <v>179956754.27000099</v>
      </c>
      <c r="I21" s="7">
        <v>21.880061771490102</v>
      </c>
      <c r="J21" s="7">
        <v>32.454399135189298</v>
      </c>
      <c r="K21" s="7">
        <v>34.505251095613403</v>
      </c>
      <c r="L21" s="6">
        <v>-3625304</v>
      </c>
      <c r="M21" s="6">
        <v>-191155</v>
      </c>
      <c r="N21" s="7">
        <v>-41.007220285209897</v>
      </c>
      <c r="O21" s="7">
        <v>-3.5356521845282902</v>
      </c>
      <c r="P21" s="7">
        <v>-13477170.0699996</v>
      </c>
      <c r="Q21" s="7">
        <v>4492077.7999989102</v>
      </c>
      <c r="R21" s="7">
        <v>-6.9673249488082103</v>
      </c>
      <c r="S21" s="7">
        <v>2.5601037715228601</v>
      </c>
      <c r="T21" s="7">
        <v>12.6251893241233</v>
      </c>
      <c r="U21" s="7">
        <v>2.0508519604241</v>
      </c>
      <c r="V21" s="7">
        <v>57.701799272678599</v>
      </c>
      <c r="W21" s="7">
        <v>6.3191801884275902</v>
      </c>
    </row>
    <row r="22" spans="1:23" ht="14.45" customHeight="1" x14ac:dyDescent="0.2">
      <c r="A22" s="4" t="s">
        <v>314</v>
      </c>
      <c r="B22" s="4" t="s">
        <v>315</v>
      </c>
      <c r="C22" s="6">
        <v>27674924</v>
      </c>
      <c r="D22" s="6">
        <v>40057113</v>
      </c>
      <c r="E22" s="6">
        <v>41517499</v>
      </c>
      <c r="F22" s="7">
        <v>361809509.21002501</v>
      </c>
      <c r="G22" s="7">
        <v>833368382.82006896</v>
      </c>
      <c r="H22" s="7">
        <v>940617978.75005102</v>
      </c>
      <c r="I22" s="7">
        <v>13.07355023667</v>
      </c>
      <c r="J22" s="7">
        <v>20.8045043790367</v>
      </c>
      <c r="K22" s="7">
        <v>22.6559403000179</v>
      </c>
      <c r="L22" s="6">
        <v>13842575</v>
      </c>
      <c r="M22" s="6">
        <v>1460386</v>
      </c>
      <c r="N22" s="7">
        <v>50.018475208820803</v>
      </c>
      <c r="O22" s="7">
        <v>3.6457594934512598</v>
      </c>
      <c r="P22" s="7">
        <v>578808469.54002702</v>
      </c>
      <c r="Q22" s="7">
        <v>107249595.929983</v>
      </c>
      <c r="R22" s="7">
        <v>159.976024622404</v>
      </c>
      <c r="S22" s="7">
        <v>12.8694102321301</v>
      </c>
      <c r="T22" s="7">
        <v>9.5823900633478498</v>
      </c>
      <c r="U22" s="7">
        <v>1.85143592098115</v>
      </c>
      <c r="V22" s="7">
        <v>73.296005215707893</v>
      </c>
      <c r="W22" s="7">
        <v>8.8992070527126597</v>
      </c>
    </row>
    <row r="23" spans="1:23" ht="14.45" customHeight="1" x14ac:dyDescent="0.2">
      <c r="A23" s="4" t="s">
        <v>316</v>
      </c>
      <c r="B23" s="4" t="s">
        <v>317</v>
      </c>
      <c r="C23" s="6">
        <v>2158230</v>
      </c>
      <c r="D23" s="6">
        <v>2678902</v>
      </c>
      <c r="E23" s="6">
        <v>2798692</v>
      </c>
      <c r="F23" s="7">
        <v>55683400.700000301</v>
      </c>
      <c r="G23" s="7">
        <v>67740835.949999794</v>
      </c>
      <c r="H23" s="7">
        <v>70769292.650000498</v>
      </c>
      <c r="I23" s="7">
        <v>25.8004942476012</v>
      </c>
      <c r="J23" s="7">
        <v>25.286791360788801</v>
      </c>
      <c r="K23" s="7">
        <v>25.286559810797499</v>
      </c>
      <c r="L23" s="6">
        <v>640462</v>
      </c>
      <c r="M23" s="6">
        <v>119790</v>
      </c>
      <c r="N23" s="7">
        <v>29.6753358075831</v>
      </c>
      <c r="O23" s="7">
        <v>4.4716081439336</v>
      </c>
      <c r="P23" s="7">
        <v>15085891.9500002</v>
      </c>
      <c r="Q23" s="7">
        <v>3028456.7000007299</v>
      </c>
      <c r="R23" s="7">
        <v>27.092260458869902</v>
      </c>
      <c r="S23" s="7">
        <v>4.4706515021988604</v>
      </c>
      <c r="T23" s="7">
        <v>-0.51393443680365503</v>
      </c>
      <c r="U23" s="7">
        <v>-2.31549991266178E-4</v>
      </c>
      <c r="V23" s="7">
        <v>-1.99195578143407</v>
      </c>
      <c r="W23" s="7">
        <v>-9.1569542360061195E-4</v>
      </c>
    </row>
    <row r="24" spans="1:23" ht="14.45" customHeight="1" x14ac:dyDescent="0.2">
      <c r="A24" s="4" t="s">
        <v>318</v>
      </c>
      <c r="B24" s="4" t="s">
        <v>319</v>
      </c>
      <c r="C24" s="6">
        <v>5857893</v>
      </c>
      <c r="D24" s="6">
        <v>7866164</v>
      </c>
      <c r="E24" s="6">
        <v>8154201</v>
      </c>
      <c r="F24" s="7">
        <v>299599783.68999797</v>
      </c>
      <c r="G24" s="7">
        <v>437107658.05000103</v>
      </c>
      <c r="H24" s="7">
        <v>455130338.369995</v>
      </c>
      <c r="I24" s="7">
        <v>51.144632325991402</v>
      </c>
      <c r="J24" s="7">
        <v>55.568083509319202</v>
      </c>
      <c r="K24" s="7">
        <v>55.815442662008898</v>
      </c>
      <c r="L24" s="6">
        <v>2296308</v>
      </c>
      <c r="M24" s="6">
        <v>288037</v>
      </c>
      <c r="N24" s="7">
        <v>39.2002380378064</v>
      </c>
      <c r="O24" s="7">
        <v>3.6617212659181799</v>
      </c>
      <c r="P24" s="7">
        <v>155530554.679997</v>
      </c>
      <c r="Q24" s="7">
        <v>18022680.319994599</v>
      </c>
      <c r="R24" s="7">
        <v>51.912772687755798</v>
      </c>
      <c r="S24" s="7">
        <v>4.1231673680567296</v>
      </c>
      <c r="T24" s="7">
        <v>4.6708103360175102</v>
      </c>
      <c r="U24" s="7">
        <v>0.247359152689619</v>
      </c>
      <c r="V24" s="7">
        <v>9.13255237860775</v>
      </c>
      <c r="W24" s="7">
        <v>0.44514609298723501</v>
      </c>
    </row>
    <row r="25" spans="1:23" x14ac:dyDescent="0.2">
      <c r="A25" s="4"/>
      <c r="B25" s="4"/>
      <c r="C25" s="6"/>
      <c r="D25" s="6"/>
      <c r="E25" s="6"/>
      <c r="F25" s="7"/>
      <c r="G25" s="7"/>
      <c r="H25" s="7"/>
      <c r="I25" s="7"/>
      <c r="J25" s="7"/>
      <c r="K25" s="7"/>
      <c r="L25" s="6"/>
      <c r="M25" s="6"/>
      <c r="N25" s="7"/>
      <c r="O25" s="7"/>
      <c r="P25" s="7"/>
      <c r="Q25" s="7"/>
      <c r="R25" s="7"/>
      <c r="S25" s="7"/>
      <c r="T25" s="7"/>
      <c r="U25" s="7"/>
      <c r="V25" s="7"/>
      <c r="W25" s="7"/>
    </row>
    <row r="26" spans="1:23" x14ac:dyDescent="0.2">
      <c r="A26" s="4"/>
      <c r="B26" s="4"/>
      <c r="C26" s="6"/>
      <c r="D26" s="6"/>
      <c r="E26" s="6"/>
      <c r="F26" s="7"/>
      <c r="G26" s="7"/>
      <c r="H26" s="7"/>
      <c r="I26" s="7"/>
      <c r="J26" s="7"/>
      <c r="K26" s="7"/>
      <c r="L26" s="6"/>
      <c r="M26" s="6"/>
      <c r="N26" s="7"/>
      <c r="O26" s="7"/>
      <c r="P26" s="7"/>
      <c r="Q26" s="7"/>
      <c r="R26" s="7"/>
      <c r="S26" s="7"/>
      <c r="T26" s="7"/>
      <c r="U26" s="7"/>
      <c r="V26" s="7"/>
      <c r="W26" s="7"/>
    </row>
    <row r="27" spans="1:23" x14ac:dyDescent="0.2">
      <c r="A27" s="4"/>
      <c r="B27" s="4"/>
      <c r="C27" s="6"/>
      <c r="D27" s="6"/>
      <c r="E27" s="6"/>
      <c r="F27" s="7"/>
      <c r="G27" s="7"/>
      <c r="H27" s="7"/>
      <c r="I27" s="7"/>
      <c r="J27" s="7"/>
      <c r="K27" s="7"/>
      <c r="L27" s="6"/>
      <c r="M27" s="6"/>
      <c r="N27" s="7"/>
      <c r="O27" s="7"/>
      <c r="P27" s="7"/>
      <c r="Q27" s="7"/>
      <c r="R27" s="7"/>
      <c r="S27" s="7"/>
      <c r="T27" s="7"/>
      <c r="U27" s="7"/>
      <c r="V27" s="7"/>
      <c r="W27" s="7"/>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Cover_sheet</vt:lpstr>
      <vt:lpstr>Metadata</vt:lpstr>
      <vt:lpstr>Table_A1</vt:lpstr>
      <vt:lpstr>Table_A2</vt:lpstr>
      <vt:lpstr>Table_A3</vt:lpstr>
      <vt:lpstr>Table_A4</vt:lpstr>
      <vt:lpstr>Table_A5</vt:lpstr>
      <vt:lpstr>Table_A6</vt:lpstr>
      <vt:lpstr>Table_A7</vt:lpstr>
      <vt:lpstr>Table_A8</vt:lpstr>
      <vt:lpstr>Table_A9</vt:lpstr>
      <vt:lpstr>Table_A10</vt:lpstr>
      <vt:lpstr>Table_A11</vt:lpstr>
      <vt:lpstr>Table_A12</vt:lpstr>
      <vt:lpstr>Table_A13</vt:lpstr>
      <vt:lpstr>Table_A14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grpla</dc:creator>
  <cp:lastModifiedBy>Graham Platten</cp:lastModifiedBy>
  <dcterms:created xsi:type="dcterms:W3CDTF">2026-05-28T10:44:18Z</dcterms:created>
  <dcterms:modified xsi:type="dcterms:W3CDTF">2026-06-03T08:43:47Z</dcterms:modified>
</cp:coreProperties>
</file>