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hsbsauk.sharepoint.com/teams/OfficialStatistics109/Shared Documents/Publications/Prescribing Dispensing/General Pharmaceutical Services/QR/"/>
    </mc:Choice>
  </mc:AlternateContent>
  <xr:revisionPtr revIDLastSave="8" documentId="11_EDC8E59F697E7F4A31BF7B779FBEEAF023617C9A" xr6:coauthVersionLast="47" xr6:coauthVersionMax="47" xr10:uidLastSave="{01CE1402-3D68-463E-AB48-6D1DC21CA10D}"/>
  <bookViews>
    <workbookView xWindow="-20610" yWindow="2025" windowWidth="20730" windowHeight="11040" xr2:uid="{00000000-000D-0000-FFFF-FFFF00000000}"/>
  </bookViews>
  <sheets>
    <sheet name="Cover_sheet" sheetId="1" r:id="rId1"/>
    <sheet name="Metadata" sheetId="2" r:id="rId2"/>
    <sheet name="Table_1" sheetId="3" r:id="rId3"/>
    <sheet name="Table_2" sheetId="4" r:id="rId4"/>
    <sheet name="Table_3" sheetId="5" r:id="rId5"/>
    <sheet name="Table_4" sheetId="6" r:id="rId6"/>
    <sheet name="Table_5" sheetId="7" r:id="rId7"/>
    <sheet name="Table_6" sheetId="8" r:id="rId8"/>
    <sheet name="Table_7" sheetId="9" r:id="rId9"/>
    <sheet name="Table_8" sheetId="10" r:id="rId10"/>
    <sheet name="Table_9" sheetId="11" r:id="rId11"/>
    <sheet name="Table_10" sheetId="12" r:id="rId12"/>
    <sheet name="Table_11" sheetId="13" r:id="rId13"/>
    <sheet name="Table_12" sheetId="14" r:id="rId14"/>
    <sheet name="Table_13" sheetId="15" r:id="rId15"/>
    <sheet name="Table_14" sheetId="16" r:id="rId16"/>
    <sheet name="Table_15" sheetId="17" r:id="rId17"/>
    <sheet name="Table_16" sheetId="18" r:id="rId18"/>
    <sheet name="Table_17" sheetId="19" r:id="rId19"/>
    <sheet name="Table_18" sheetId="20" r:id="rId20"/>
    <sheet name="Table_19" sheetId="21" r:id="rId21"/>
    <sheet name="Table_20"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<sst xmlns="http://schemas.openxmlformats.org/spreadsheetml/2006/main" count="1723" uniqueCount="434">
  <si>
    <t>Metadata - a list of the fields in these tables and their descriptions</t>
  </si>
  <si>
    <t>Field</t>
  </si>
  <si>
    <t>Description</t>
  </si>
  <si>
    <t>AUR</t>
  </si>
  <si>
    <t>Appliance Use Review (AUR) is the second Advanced Service to be introduced into the English Community Pharmacy Contractual Framework (CPCF). AURs can be carried out by a pharmacist or a specialist nurse in the pharmacy or at the patient’s home. AURs should improve the patient’s knowledge and use of any ‘specified appliance‘ by:
establishing the way the patient uses the appliance and the patient’s experience of such use;
identifying, discussing and assisting in the resolution of poor or ineffective use of the appliance by the patient;
advising the patient on the safe and appropriate storage of the appliance
advising the patient on the safe and proper disposal of the appliances that are used or unwanted.</t>
  </si>
  <si>
    <t>Average monthly items per pharmacy</t>
  </si>
  <si>
    <t>The average is calculated for each pharmacy by dividing the total items dispensed by the number of months the pharmacy was active in the year. The median of these figures is then calculated to give the final measure. A median is calculated by arranging all of the available values into an ordered list and selecting the value that is in the middle. If there are 2 middle values, the median is halfway between them. We use the median because the distribution of number of items dispensed is skewed, with a small number of contractors responsible for large volumes of dispensing on a monthly basis. When using the mean to calculate the average of a skewed distribution, it is highly influenced by those values at the upper end of the distribution and thus may not be truly representative. By taking the middle value of the data after sorting in ascending order the median avoids this issue.</t>
  </si>
  <si>
    <t>Community Pharmacy Home Delivery Services</t>
  </si>
  <si>
    <t>Community Pharmacy Home Delivery Service was introduced during the COVID-19 pandemic. Initially this service delivered prescriptions to patients who were clinically extremely vulnerable (CEV). It was then extended to include self-isolating patients. The data held does not differentiate between delivery services for CEV and those in self-isolation. The service ended on 31 March 2022.</t>
  </si>
  <si>
    <t>Contractor Type</t>
  </si>
  <si>
    <t>Community pharmacies are typically responsible for dispensing drugs and medicines, and include high street pharmacies such as Boots and Lloyds. Appliance contractors are specialists in dispensing medical devices and appliances. A community pharmacy may dispense both medicines and appliances. However, an appliance contractor only dispenses medical devices, appliances and accessories. The figures for each of these type of contractor have been split out. Where contractor type is 'Pharmacy + Appliance' the figures for both contractor types have been combined, and do not indicate a separate type of contractor.</t>
  </si>
  <si>
    <t>Controlled / Non-controlled area</t>
  </si>
  <si>
    <t>A controlled area is defined in the NHS Pharmaceutical and Local Pharmaceutical Regulations 2013 as one which NHS England has determined is rural in character. When NHS England receive applications to open a pharmacy in a controlled locality they consider whether granting the application would prejudice the provision of existing general medical or pharmaceutical services in the locality.</t>
  </si>
  <si>
    <t>Cost</t>
  </si>
  <si>
    <t>There are many costs incurred when a dispensing contractor fulfils a prescription. The costs reported in this publication represent the basic price of the item and the quantity prescribed. This is sometimes called the ‘Net Ingredient Cost’ (NIC). This also known as reimbursement of costs to dispensing contractors.</t>
  </si>
  <si>
    <t>Covid-19 Lateral Flow Device Distribution Service</t>
  </si>
  <si>
    <t>Covid-19 Lateral Flow Device Distribution Service was an advanced service was introduced in March 2021. It made lateral flow device (LFD) test kits readily available at community pharmacies. The service was part of the Government’s offer of lateral flow testing to all people in England and it worked alongside NHS Test and Trace’s other COVID-19 testing routes.</t>
  </si>
  <si>
    <t>COVID-19 vaccination enhanced service</t>
  </si>
  <si>
    <t>COVID-19 vaccination enhanced service was an enhanced service was introduced towards the end of 2020/21 towards the end of 2020/21 to allow community pharmacies to provide COVID-19 vaccinations as part of the Phase 1 and Phase 2 cohorts of the Joint Committee on Vaccination and Immunisation (JCVI). A further enhanced service was commissioned to deliver Phase 3 alongside the seasonal influenza vaccination program.</t>
  </si>
  <si>
    <t>CPCS</t>
  </si>
  <si>
    <t>Community Pharmacist Consultation Services (CPCS) is an advanced service introduced in October 2019 which allows general practices to refer patients for a minor illness consultation via CPCS using an agreed local referral pathway.</t>
  </si>
  <si>
    <t>DMS</t>
  </si>
  <si>
    <t>Discharge Medicines Service (DMS) is an essential service that was introduced in February 2021 and allows patients discharged from NHS Trust hospitals who need extra support with their medicines to be referred to their community pharmacy.</t>
  </si>
  <si>
    <t>EPS</t>
  </si>
  <si>
    <t>Electronic Prescription Service (EPS) allows prescribers to send prescriptions electronically to a dispenser (such as a pharmacy) of the patient's choice. This makes the prescribing and dispensing process more efficient and convenient for patients and staff.</t>
  </si>
  <si>
    <t>Fee</t>
  </si>
  <si>
    <t>There are many fees that can be claimed by pharmacy and appliance contractors for providing essential and advanced services to NHS patients. The principal fee is the dispensing fee, which is also known as a professional fee or single activity fee. This fee is paid to a pharmacy or appliance contractor when they dispense a prescription item. Some items can attract more than one dispensing fee. Details of what fees are payable to pharmacy and appliance contractors can be found in the Drug Tariff for England and Wales.</t>
  </si>
  <si>
    <t>Financial Year</t>
  </si>
  <si>
    <t>The financial year to which the data belongs.</t>
  </si>
  <si>
    <t>Hepatitis C testing service</t>
  </si>
  <si>
    <t>Hepatitis C testing service  was an advanced service introduced in March 2021 and discontinued from March 2023. The service offers people who inject drugs (PWIDs), who are not engaged with community drug and alcohol treatment services, the opportunity to receive a Point of Care Testing (POCT) HCV test from a community pharmacy.</t>
  </si>
  <si>
    <t>Hypertension Case-Finding</t>
  </si>
  <si>
    <t>Hypertension Case-Finding is an advanced service introduced in October 2021.  It followed an NHS England pilot for patients aged over 40 years, in which pharmacies offered blood pressure checks and 24 hour ambulatory blood pressure monitoring (ABPM) to some patients with elevated initial blood pressure readings.</t>
  </si>
  <si>
    <t>Integrated Care Board Name</t>
  </si>
  <si>
    <t>The name given to the Integrated Care Board (ICB) that a prescribing organisation belongs to. This is based upon NHSBSA administrative records, not geographical boundaries and more closely reflect the operational organisation of practices than other geographical data sources.</t>
  </si>
  <si>
    <t>Integrated Care Board Code</t>
  </si>
  <si>
    <t>The unique code used to refer to an Integrated Care Board (ICB)</t>
  </si>
  <si>
    <t>Item</t>
  </si>
  <si>
    <t>The number of prescription items dispensed. 'Items' is the number of times a product appears on a prescription form. Prescription forms include both paper prescriptions and electronic messages.</t>
  </si>
  <si>
    <t>MUR</t>
  </si>
  <si>
    <t>The Medicines Use Review (MUR) and Prescription Intervention Service was discontinued on 31 March 2021. It consisted of accredited pharmacists undertaking structured adherence-centred reviews with patients on multiple medicines, particularly those receiving medicines for long-term conditions. National target groups were agreed in order to guide the selection of patients the service was offered to.</t>
  </si>
  <si>
    <t>NHS England Region Name</t>
  </si>
  <si>
    <t>The name given to the NHS England Regional team a prescribing organisation belongs to. This is based upon NHSBSA administrative records, not geographical boundaries, and more closely reflect the operational organisation of practices than other geographical data sources.</t>
  </si>
  <si>
    <t>NHS England Region Code</t>
  </si>
  <si>
    <t>The unique code used to refer to an NHS England Region.</t>
  </si>
  <si>
    <t>NMS</t>
  </si>
  <si>
    <t>The New Medicine Service (NMS) was the fourth advanced service to be added to the Community Pharmacy Contractual Framework.  It commenced on 1st October 2011. The service provides support for people with long-term conditions when they are newly prescribed a medicine, with the goal of improving medicines adherence. It is focused on particular patient groups and conditions.</t>
  </si>
  <si>
    <t>PCS</t>
  </si>
  <si>
    <t>The Pharmacy Contraception Service (PCS) is an advanced service introduced in April 2023, allowing the on-going supply of oral contraception (OC) from community pharmacies.</t>
  </si>
  <si>
    <t>Pharmacy First</t>
  </si>
  <si>
    <t>Pharmacy First is an Advanced Service introduced in January 2024 allowing pharmacists to providing advice and NHS-funded treatment, where clinically appropriate, for seven common conditions.</t>
  </si>
  <si>
    <t>SAC</t>
  </si>
  <si>
    <t>Stoma Appliance Customisation (SAC) is the third Advanced service in the NHS community pharmacy contract. The service involves the customisation of a quantity of two or more stoma appliances, based on the patient’s measurements or a template. The aim of the service is to ensure proper use and comfortable fitting of the stoma appliance and to improve the duration of usage, thereby reducing waste. The stoma appliances that can be customised are listed in Part IXC of the Drug Tariff.</t>
  </si>
  <si>
    <t>Seasonal influenza vaccination advanced service</t>
  </si>
  <si>
    <t>In 2015 community pharmacies began providing seasonal influenza vaccinations under a nationally commissioned service by NHS England &amp; Improvement. Each year from September through to March, pharmacy contractors can administer flu vaccines to patients and submit a claim to NHSBSA for payment. This includes reimbursement of the cost of the vaccine, plus a fee for providing the service to NHS patients.</t>
  </si>
  <si>
    <t>SCS</t>
  </si>
  <si>
    <t>Smoking Cessation service (SCS) is an advanced service introduced in March 2022. Patients are discharged with their consent to the community pharmacy of their choice to continue smoking cessation treatment began under an NHS Trust.</t>
  </si>
  <si>
    <t>Table 1: General Pharmaceutical Services - 2015/16 to 2024/25 - Total number of Community pharmacies and appliance contractors</t>
  </si>
  <si>
    <t>Notes</t>
  </si>
  <si>
    <t>1. Field definitions can be found on the 'Metadata' tab.</t>
  </si>
  <si>
    <t>Community pharmacies</t>
  </si>
  <si>
    <t>Appliance contractors</t>
  </si>
  <si>
    <t>Community pharmacies and appliance contractors</t>
  </si>
  <si>
    <t>2015/2016</t>
  </si>
  <si>
    <t>2016/2017</t>
  </si>
  <si>
    <t>2017/2018</t>
  </si>
  <si>
    <t>2018/2019</t>
  </si>
  <si>
    <t>2019/2020</t>
  </si>
  <si>
    <t>2020/2021</t>
  </si>
  <si>
    <t>2021/2022</t>
  </si>
  <si>
    <t>2022/2023</t>
  </si>
  <si>
    <t>2023/2024</t>
  </si>
  <si>
    <t>2024/2025</t>
  </si>
  <si>
    <t>Table 2: General Pharmaceutical Services - 2015/16 to 2024/25 - Number of Pharmacies by attribute</t>
  </si>
  <si>
    <t>2. Data relates to community pharmacies that have submitted prescriptions to NHS Prescription Services for reimbursement at any point in the year.</t>
  </si>
  <si>
    <t>3. A multiple contractor is defined as consisting of 6 pharmacies or more. Contractors with 5 pharmacies or less are regarded as independent contractors.</t>
  </si>
  <si>
    <t>4. The following abbreviations have been used in this table: Local Pharmacy Scheme (LPS).</t>
  </si>
  <si>
    <t>Pharmacies opened</t>
  </si>
  <si>
    <t>Pharmacies closed</t>
  </si>
  <si>
    <t>LPS contractors</t>
  </si>
  <si>
    <t>Independent contractors</t>
  </si>
  <si>
    <t>Multiple contractors</t>
  </si>
  <si>
    <t>Distance selling pharmacies</t>
  </si>
  <si>
    <t>Table 3: General Pharmaceutical Services - 2015/16 to 2024/25 - Pharmacy activity items and cost</t>
  </si>
  <si>
    <t>2. The following abbreviations have been used in this table: Electronic Prescription Service (EPS).</t>
  </si>
  <si>
    <t>Total prescription items dispensed</t>
  </si>
  <si>
    <t>Total cost of prescription items dispensed (GBP)</t>
  </si>
  <si>
    <t>Pharmacies dispensing via EPS</t>
  </si>
  <si>
    <t>Total items dispensed via EPS</t>
  </si>
  <si>
    <t>Percentage of items dispensed via EPS (%)</t>
  </si>
  <si>
    <t>Table 4: General Pharmaceutical Services - 2015/16 to 2024/25 - Pharmacy activity by dispensing bands</t>
  </si>
  <si>
    <t>3. Monthly dispensing bands are calculated by dividing the total number of items dispensed in the year for each contractor by the number of months they were active in the year.</t>
  </si>
  <si>
    <t>Dispensing volume band</t>
  </si>
  <si>
    <t>Number of pharmacies</t>
  </si>
  <si>
    <t>Number of items</t>
  </si>
  <si>
    <t>0 - 2000</t>
  </si>
  <si>
    <t>2001 - 4000</t>
  </si>
  <si>
    <t>4001 - 6000</t>
  </si>
  <si>
    <t>6001 - 8000</t>
  </si>
  <si>
    <t>8001 - 10000</t>
  </si>
  <si>
    <t>10000+</t>
  </si>
  <si>
    <t>Table 5: General Pharmaceutical Services - 2015/16 to 2024/25 - Pharmacy activity for essential services fees</t>
  </si>
  <si>
    <t>3. When a service was not available in a given financial year, the cells in the table for that service have been left blank.</t>
  </si>
  <si>
    <t>4. The Discharge Medicines Service (DMS) is an essential service that was introduced in February 2021. More information on DMS can be found on the 'Metadata' tab.</t>
  </si>
  <si>
    <t>5. The following abbreviations have been used in this table: Controlled Drug (CD), Discharge Medicines Service (DMS), Out Of Pocket Expenses fees (OOPE).</t>
  </si>
  <si>
    <t>Total number of dispensing fees received</t>
  </si>
  <si>
    <t>Total value of dispensing fees received (GBP)</t>
  </si>
  <si>
    <t>Average number of fees per pharmacy</t>
  </si>
  <si>
    <t>Average cost per fee (GBP)</t>
  </si>
  <si>
    <t>Pharmacies receiving Methadone fees</t>
  </si>
  <si>
    <t>Total cost of Methadone fees (GBP)</t>
  </si>
  <si>
    <t>Pharmacies receiving Schedule 2 CD fees</t>
  </si>
  <si>
    <t>Total cost of Schedule 2 CD fees (GBP)</t>
  </si>
  <si>
    <t>Pharmacies receiving Schedule 3 CD fees</t>
  </si>
  <si>
    <t>Total cost of Schedule 3 CD fees (GBP)</t>
  </si>
  <si>
    <t>Pharmacies receiving extemporaneous preparation fees</t>
  </si>
  <si>
    <t>Total cost of extemporaneous preparation fees (GBP)</t>
  </si>
  <si>
    <t>Pharmacies receiving measure and fit fees</t>
  </si>
  <si>
    <t>Total cost of measure and fit fees (GBP)</t>
  </si>
  <si>
    <t>Pharmacies receiving expensive item fees</t>
  </si>
  <si>
    <t>Total number of expensive item fees</t>
  </si>
  <si>
    <t>Total cost of expensive item fees (GBP)</t>
  </si>
  <si>
    <t>Pharmacies receiving OOPE</t>
  </si>
  <si>
    <t>Total number of OOPE</t>
  </si>
  <si>
    <t>Total cost of OOPE (GBP)</t>
  </si>
  <si>
    <t>Pharmacies providing DMS</t>
  </si>
  <si>
    <t>Total cost of DMS (GBP)</t>
  </si>
  <si>
    <t>Table 6: General Pharmaceutical Services - 2015/16 to 2024/25 - Pharmacy activity for advanced services - Other</t>
  </si>
  <si>
    <t>3. When a service was not available in a given financial year, these cells have been left blank.</t>
  </si>
  <si>
    <t>4. The Hepatitis C testing service is an advanced service introduced in March 2021 and discontinued in March 2023. More information on this service can be found on the 'Metadata' tab.</t>
  </si>
  <si>
    <t xml:space="preserve">5. The Hypertension Case-Finding service is an advanced service introduced in October 2021. More information on this service can be found on the 'Metadata' tab. </t>
  </si>
  <si>
    <t xml:space="preserve">6. The Smoking Cessation service (SCS) is an advanced service introduced in March 2022. More information on this service can be found on the 'Metadata' tab. </t>
  </si>
  <si>
    <t xml:space="preserve">7. Pharmacy Contraception Service (PCS) is an advanced service introduced in April 2023. More information on this service can be found on the 'Metadata' tab. </t>
  </si>
  <si>
    <t xml:space="preserve">8. Pharmacy First Service (PFS) is an advanced service introduced in January 2024. More information on this service can be found on the 'Metadata' tab. </t>
  </si>
  <si>
    <t>7. The Medicines Use Review (MUR) and Prescription Intervention Service was discontinued on 31 March 2021. More information on MUR can be found on the 'Metadata' tab.</t>
  </si>
  <si>
    <t>8. The following abbreviations have been used in this table: Hepatitis C (Hep C), Hypertension Case-Finding service (hypertension service), Medicines Use Review (MUR), New Medicine Service (NMS), Seasonal influenza vaccination advanced service (Flu vaccine), Smoking Cessation service (SCS). Pharmacy Contraception Service (PCS), Pharmacy First Service (PFS), Urgent repeat Medicine Supply (UMS).</t>
  </si>
  <si>
    <t>Community Pharmacies</t>
  </si>
  <si>
    <t>Pharmacies providing NMS</t>
  </si>
  <si>
    <t>Total amount of NMS provided</t>
  </si>
  <si>
    <t>Total cost of NMS provided (GBP)</t>
  </si>
  <si>
    <t>Pharmacies providing Flu vaccine service</t>
  </si>
  <si>
    <t>Total amount of Flu vaccine service provided</t>
  </si>
  <si>
    <t>Total cost of Flu vaccine service provided (GBP)</t>
  </si>
  <si>
    <t>Total amount of fees received for Flu vaccine service (GBP)</t>
  </si>
  <si>
    <t>Pharmacies providing Hypertension service</t>
  </si>
  <si>
    <t>Total cost of set up of Hypertension service (GBP)</t>
  </si>
  <si>
    <t>Total cost of Hypertension service fees (GBP)</t>
  </si>
  <si>
    <t>Total cost of Hypertension service incentives (GBP)</t>
  </si>
  <si>
    <t>Pharmacies providing SCS</t>
  </si>
  <si>
    <t>Total cost of SCS set up fees (GBP)</t>
  </si>
  <si>
    <t>Total cost of SCS consultations (GBP)</t>
  </si>
  <si>
    <t>Total cost of SCS products (GBP)</t>
  </si>
  <si>
    <t>Pharmacies providing PCSs</t>
  </si>
  <si>
    <t>Total cost of PCS set up fees (GBP)</t>
  </si>
  <si>
    <t>Total cost of PCS consultations (GBP)</t>
  </si>
  <si>
    <t>Total cost of PCS products (GBP)</t>
  </si>
  <si>
    <t>Pharmacies providing PFS</t>
  </si>
  <si>
    <t>Total cost of  PFS set up fees (GBP)</t>
  </si>
  <si>
    <t>Total cost of  PFS fees (GBP)</t>
  </si>
  <si>
    <t>Total cost of  PFS payment (GBP)</t>
  </si>
  <si>
    <t>Total cost of  PFS VAT (GBP)</t>
  </si>
  <si>
    <t>Total cost of  PFS UMS Deductions (GBP)</t>
  </si>
  <si>
    <t>Total cost of  PFS UMS Remuneration (GBP)</t>
  </si>
  <si>
    <t>Total cost of  PFS UMS Reimbursement (GBP)</t>
  </si>
  <si>
    <t>Total items using PFS Clinical Pathways</t>
  </si>
  <si>
    <t>Total cost of items using PFS Clinical Pathways</t>
  </si>
  <si>
    <t>Pharmacies providing Hep C testing service</t>
  </si>
  <si>
    <t>Total cost of provision of Hep C testing service (GBP)</t>
  </si>
  <si>
    <t>Total cost of provision of Hep C Test Kit reimbursement (GBP)</t>
  </si>
  <si>
    <t>Pharmacies providing MURs</t>
  </si>
  <si>
    <t>Total amount of MURs provided</t>
  </si>
  <si>
    <t>Total cost of MURs (GBP)</t>
  </si>
  <si>
    <t>Table 7: General Pharmaceutical Services - 2015/16 to 2024/25 - Pharmacy activity for advanced services - AUR and SAC</t>
  </si>
  <si>
    <t>3. Appliance Use Reviews (AUR) can be carried be carried out at either the patients home address, or at the pharmacy premises. Both pharmacy and appliance contractors can conduct AURs. See 'Metadata' tab for full definition.</t>
  </si>
  <si>
    <t>4. The following abbreviations have been used in this table: Appliance Use Review (AUR), Stoma Appliance Customisation (SAC).</t>
  </si>
  <si>
    <t>Pharmacies providing home AURs</t>
  </si>
  <si>
    <t>Total amount of home AURs</t>
  </si>
  <si>
    <t>Total cost of home AURs provided (GBP)</t>
  </si>
  <si>
    <t>Pharmacies providing premises AURs</t>
  </si>
  <si>
    <t>Total amount of premises AURs</t>
  </si>
  <si>
    <t>Total cost of premises AURs (GBP)</t>
  </si>
  <si>
    <t>Pharmacies providing any AURs</t>
  </si>
  <si>
    <t>Total amount of all AURs</t>
  </si>
  <si>
    <t>Total cost of all AURs (GBP)</t>
  </si>
  <si>
    <t>Pharmacies providing SAC</t>
  </si>
  <si>
    <t>Total amount of SAC</t>
  </si>
  <si>
    <t>Total cost of SAC (GBP)</t>
  </si>
  <si>
    <t>Table 8: General Pharmaceutical Services - 2015/16 to 2024/25 - Pharmacy activity for advanced services - CPCS</t>
  </si>
  <si>
    <t>2. The Community Pharmacist Consultation Service (CPCS) was introduced on 29 October 2019  and replaced by the The Pharmacy First Service urgent repeat medicine supply and NHS referrals for minor illness  in January 2024. This table contains historical data only. Pharmacy First data is included on Table 6.</t>
  </si>
  <si>
    <t>4. The GP referral path service was introduced on 1 November 2020 and had to be claimed by 30 June 2021.</t>
  </si>
  <si>
    <t>5. The NHS Urgent Medicine Service (NUMSAS) has been integrated into CPCS and is no longer a separate service.</t>
  </si>
  <si>
    <t>6. The following abbreviations have been used in this table: Community Pharmacist Consultation Services (CPCS), GP referral pathway engagement fees (engagement fees), NHS Urgent Medicine Supply Advanced Service (NUMSAS).</t>
  </si>
  <si>
    <t>Pharmacies providing CPCS</t>
  </si>
  <si>
    <t>Total amount of fees received for CPCS (GBP)</t>
  </si>
  <si>
    <t>Total cost of CPCS drugs (GBP)</t>
  </si>
  <si>
    <t>Pharmacies claiming engagement fee</t>
  </si>
  <si>
    <t>Total cost of engagement fees (GBP)</t>
  </si>
  <si>
    <t>Pharmacies providing NUMSAS</t>
  </si>
  <si>
    <t>Total amount of fees received for NUMSAS (GBP)</t>
  </si>
  <si>
    <t>Total cost of NUMSAS drugs (GBP)</t>
  </si>
  <si>
    <t>Table 9: General Pharmaceutical Services - 2015/16 to 2024/25 - Pharmacy activity for COVID-19 related services</t>
  </si>
  <si>
    <t>2. As these services were introduced in response to the COVID-19 pandemic, data is only available for financial year 2020/2021 onwards.</t>
  </si>
  <si>
    <t>4. The following abbreviations have been used in this table: Community Pharmacy Home Delivery Service (home deliveries), Personal Protective Equipment (PPE).</t>
  </si>
  <si>
    <t>5. An error was identified in the 2021/22 release of these tables, so the figures for 2021/22 for the volume and cost of home deliveries as well as cost of COVID-19 Test Kit set up fees, Test Kit fees, COVID-19 vaccinations, COVID-19 premises and refrigeration costs have been revised.</t>
  </si>
  <si>
    <t>Pharmacies receiving COVID-19 Test Kit Registration fees</t>
  </si>
  <si>
    <t>Total cost of COVID-19 Test Kit Registration fees (GBP)</t>
  </si>
  <si>
    <t>Pharmacies receiving COVID-19 Test Kit Set up fees</t>
  </si>
  <si>
    <t>Total cost of COVID-19 Test Kit Set up fees (GBP)</t>
  </si>
  <si>
    <t>Pharmacies providing COVID-19 Testing Kits</t>
  </si>
  <si>
    <t>Total cost of COVID-19 Testing Kits fees (GBP)</t>
  </si>
  <si>
    <t>Pharmacies claiming COVID-19 related costs</t>
  </si>
  <si>
    <t>Total cost of COVID-19 related costs (GBP)</t>
  </si>
  <si>
    <t>Pharmacies providing COVID-19 vaccinations</t>
  </si>
  <si>
    <t>Total cost of pharmacies providing COVID-19 vaccinations (GBP)</t>
  </si>
  <si>
    <t>Pharmacies claiming COVID-19 premises and refrigeration costs</t>
  </si>
  <si>
    <t>Total cost of pharmacies claiming COVID-19 premises and refrigeration costs (GBP)</t>
  </si>
  <si>
    <t>Pharmacies claiming COVID-19 related PPE</t>
  </si>
  <si>
    <t>Total cost of pharmacies claiming COVID-19 related PPE (GBP)</t>
  </si>
  <si>
    <t>Pharmacies providing home deliveries</t>
  </si>
  <si>
    <t>Total amount of home deliveries</t>
  </si>
  <si>
    <t>Total cost of home deliveries (GBP)</t>
  </si>
  <si>
    <t>Table 10: General Pharmaceutical Services - 2015/16 to 2024/25 - Appliance contractor activity items, costs and essential fees</t>
  </si>
  <si>
    <t>2. The following abbreviations have been used in this table: Electronic Prescription Service (EPS), Out Of Pocket Expenses (OOPE).</t>
  </si>
  <si>
    <t>Average monthly items per appliance contractor</t>
  </si>
  <si>
    <t>Appliance contractors dispensing via EPS</t>
  </si>
  <si>
    <t>Total items dispensed via the EPS</t>
  </si>
  <si>
    <t>Appliance contractors receiving expensive item fees</t>
  </si>
  <si>
    <t>Appliance contractors receiving OOPE</t>
  </si>
  <si>
    <t>Appliance contractors receiving measure and fit fees</t>
  </si>
  <si>
    <t>Table 11: General Pharmaceutical Services - 2015/16 to 2024/25 - Appliance contractor activity for advanced services - AUR and SAC</t>
  </si>
  <si>
    <t>2. The following abbreviations have been used in this table: Appliance Use Review (AUR), Stoma Appliance Customisation (SAC).</t>
  </si>
  <si>
    <t>Appliance contractors providing home AURs</t>
  </si>
  <si>
    <t>Total cost of home AURs (GBP)</t>
  </si>
  <si>
    <t>Number of appliance contractors providing premises AURs</t>
  </si>
  <si>
    <t>Number of appliance contractors providing any AURs</t>
  </si>
  <si>
    <t>Number of appliance contractors providing SAC</t>
  </si>
  <si>
    <t>Total amount of SAC provided</t>
  </si>
  <si>
    <t>Table 12: General Pharmaceutical Services - 2015/16 to 2024/25 - Pharmacy and appliance contractor activity items, costs and essential fees</t>
  </si>
  <si>
    <t>Contractors dispensing via EPS</t>
  </si>
  <si>
    <t>Contractors receiving measure and fit fees</t>
  </si>
  <si>
    <t>Contractors receiving expensive item fees</t>
  </si>
  <si>
    <t>Contractors receiving OOPE</t>
  </si>
  <si>
    <t>Table 13: General Pharmaceutical Services - 2015/16 to 2024/25 - Pharmacy and appliance contractor activity for advanced services</t>
  </si>
  <si>
    <t>Contractors providing home AURs</t>
  </si>
  <si>
    <t>Contractors providing premises AURs</t>
  </si>
  <si>
    <t>Contractors providing any AURs</t>
  </si>
  <si>
    <t>Contractors providing SAC</t>
  </si>
  <si>
    <t>Table 14: General Pharmaceutical Services - 2015/16 to 2024/25 - NHS England Regions - Community pharmacy contractors active during 2024/25</t>
  </si>
  <si>
    <t>2. The data in this table relates to community pharmacies only, and excludes appliance contractors.</t>
  </si>
  <si>
    <t>3. The NHS England Regions shown here are reflective of the organisational structure as at 1 July 2022.</t>
  </si>
  <si>
    <t>Region Code</t>
  </si>
  <si>
    <t>Region Name</t>
  </si>
  <si>
    <t>Y56</t>
  </si>
  <si>
    <t>LONDON</t>
  </si>
  <si>
    <t>Y58</t>
  </si>
  <si>
    <t>SOUTH WEST</t>
  </si>
  <si>
    <t>Y59</t>
  </si>
  <si>
    <t>SOUTH EAST</t>
  </si>
  <si>
    <t>Y60</t>
  </si>
  <si>
    <t>MIDLANDS</t>
  </si>
  <si>
    <t>Y61</t>
  </si>
  <si>
    <t>EAST OF ENGLAND</t>
  </si>
  <si>
    <t>Y62</t>
  </si>
  <si>
    <t>NORTH WEST</t>
  </si>
  <si>
    <t>Y63</t>
  </si>
  <si>
    <t>NORTH EAST AND YORKSHIRE</t>
  </si>
  <si>
    <t>Table 15: General Pharmaceutical Services - 2015/16 to 2024/25 - Integrated Care Boards- Community pharmacy contractors active during 2024/25</t>
  </si>
  <si>
    <t>3. The Integrated Care Boards (ICBs) shown here are reflective of the organisational structure as of July 2022. ICBs succeeded Sustainability and Transformation Plans (STPs) in July 2022.</t>
  </si>
  <si>
    <t>ICB Code</t>
  </si>
  <si>
    <t>ICB Name</t>
  </si>
  <si>
    <t>QE1</t>
  </si>
  <si>
    <t>NHS LANCASHIRE AND SOUTH CUMBRIA INTEGRATED CARE BOARD</t>
  </si>
  <si>
    <t>QF7</t>
  </si>
  <si>
    <t>NHS SOUTH YORKSHIRE INTEGRATED CARE BOARD</t>
  </si>
  <si>
    <t>QGH</t>
  </si>
  <si>
    <t>NHS HEREFORDSHIRE AND WORCESTERSHIRE INTEGRATED CARE BOARD</t>
  </si>
  <si>
    <t>QH8</t>
  </si>
  <si>
    <t>NHS MID AND SOUTH ESSEX INTEGRATED CARE BOARD</t>
  </si>
  <si>
    <t>QHG</t>
  </si>
  <si>
    <t>NHS BEDFORDSHIRE, LUTON AND MILTON KEYNES INTEGRATED CARE BOARD</t>
  </si>
  <si>
    <t>QHL</t>
  </si>
  <si>
    <t>NHS BIRMINGHAM AND SOLIHULL INTEGRATED CARE BOARD</t>
  </si>
  <si>
    <t>QHM</t>
  </si>
  <si>
    <t>NHS NORTH EAST AND NORTH CUMBRIA INTEGRATED CARE BOARD</t>
  </si>
  <si>
    <t>QJ2</t>
  </si>
  <si>
    <t>NHS DERBY AND DERBYSHIRE INTEGRATED CARE BOARD</t>
  </si>
  <si>
    <t>QJG</t>
  </si>
  <si>
    <t>NHS SUFFOLK AND NORTH EAST ESSEX INTEGRATED CARE BOARD</t>
  </si>
  <si>
    <t>QJK</t>
  </si>
  <si>
    <t>NHS DEVON INTEGRATED CARE BOARD</t>
  </si>
  <si>
    <t>QJM</t>
  </si>
  <si>
    <t>NHS LINCOLNSHIRE INTEGRATED CARE BOARD</t>
  </si>
  <si>
    <t>QK1</t>
  </si>
  <si>
    <t>NHS LEICESTER, LEICESTERSHIRE AND RUTLAND INTEGRATED CARE BOARD</t>
  </si>
  <si>
    <t>QKK</t>
  </si>
  <si>
    <t>NHS SOUTH EAST LONDON INTEGRATED CARE BOARD</t>
  </si>
  <si>
    <t>QKS</t>
  </si>
  <si>
    <t>NHS KENT AND MEDWAY INTEGRATED CARE BOARD</t>
  </si>
  <si>
    <t>QM7</t>
  </si>
  <si>
    <t>NHS HERTFORDSHIRE AND WEST ESSEX INTEGRATED CARE BOARD</t>
  </si>
  <si>
    <t>QMF</t>
  </si>
  <si>
    <t>NHS NORTH EAST LONDON INTEGRATED CARE BOARD</t>
  </si>
  <si>
    <t>QMJ</t>
  </si>
  <si>
    <t>NHS NORTH CENTRAL LONDON INTEGRATED CARE BOARD</t>
  </si>
  <si>
    <t>QMM</t>
  </si>
  <si>
    <t>NHS NORFOLK AND WAVENEY INTEGRATED CARE BOARD</t>
  </si>
  <si>
    <t>QNC</t>
  </si>
  <si>
    <t>NHS STAFFORDSHIRE AND STOKE-ON-TRENT INTEGRATED CARE BOARD</t>
  </si>
  <si>
    <t>QNQ</t>
  </si>
  <si>
    <t>NHS FRIMLEY INTEGRATED CARE BOARD</t>
  </si>
  <si>
    <t>QNX</t>
  </si>
  <si>
    <t>NHS SUSSEX INTEGRATED CARE BOARD</t>
  </si>
  <si>
    <t>QOC</t>
  </si>
  <si>
    <t>NHS SHROPSHIRE, TELFORD AND WREKIN INTEGRATED CARE BOARD</t>
  </si>
  <si>
    <t>QOP</t>
  </si>
  <si>
    <t>NHS GREATER MANCHESTER INTEGRATED CARE BOARD</t>
  </si>
  <si>
    <t>QOQ</t>
  </si>
  <si>
    <t>NHS HUMBER AND NORTH YORKSHIRE INTEGRATED CARE BOARD</t>
  </si>
  <si>
    <t>QOX</t>
  </si>
  <si>
    <t>NHS BATH AND NORTH EAST SOMERSET, SWINDON AND WILTSHIRE INTEGRATED CARE BOARD</t>
  </si>
  <si>
    <t>QPM</t>
  </si>
  <si>
    <t>NHS NORTHAMPTONSHIRE INTEGRATED CARE BOARD</t>
  </si>
  <si>
    <t>QR1</t>
  </si>
  <si>
    <t>NHS GLOUCESTERSHIRE INTEGRATED CARE BOARD</t>
  </si>
  <si>
    <t>QRL</t>
  </si>
  <si>
    <t>NHS HAMPSHIRE AND ISLE OF WIGHT INTEGRATED CARE BOARD</t>
  </si>
  <si>
    <t>QRV</t>
  </si>
  <si>
    <t>NHS NORTH WEST LONDON INTEGRATED CARE BOARD</t>
  </si>
  <si>
    <t>QSL</t>
  </si>
  <si>
    <t>NHS SOMERSET INTEGRATED CARE BOARD</t>
  </si>
  <si>
    <t>QT1</t>
  </si>
  <si>
    <t>NHS NOTTINGHAM AND NOTTINGHAMSHIRE INTEGRATED CARE BOARD</t>
  </si>
  <si>
    <t>QT6</t>
  </si>
  <si>
    <t>NHS CORNWALL AND THE ISLES OF SCILLY INTEGRATED CARE BOARD</t>
  </si>
  <si>
    <t>QU9</t>
  </si>
  <si>
    <t>NHS BUCKINGHAMSHIRE, OXFORDSHIRE AND BERKSHIRE WEST INTEGRATED CARE BOARD</t>
  </si>
  <si>
    <t>QUA</t>
  </si>
  <si>
    <t>NHS BLACK COUNTRY INTEGRATED CARE BOARD</t>
  </si>
  <si>
    <t>QUE</t>
  </si>
  <si>
    <t>NHS CAMBRIDGESHIRE AND PETERBOROUGH INTEGRATED CARE BOARD</t>
  </si>
  <si>
    <t>QUY</t>
  </si>
  <si>
    <t>NHS BRISTOL, NORTH SOMERSET AND SOUTH GLOUCESTERSHIRE INTEGRATED CARE BOARD</t>
  </si>
  <si>
    <t>QVV</t>
  </si>
  <si>
    <t>NHS DORSET INTEGRATED CARE BOARD</t>
  </si>
  <si>
    <t>QWE</t>
  </si>
  <si>
    <t>NHS SOUTH WEST LONDON INTEGRATED CARE BOARD</t>
  </si>
  <si>
    <t>QWO</t>
  </si>
  <si>
    <t>NHS WEST YORKSHIRE INTEGRATED CARE BOARD</t>
  </si>
  <si>
    <t>QWU</t>
  </si>
  <si>
    <t>NHS COVENTRY AND WARWICKSHIRE INTEGRATED CARE BOARD</t>
  </si>
  <si>
    <t>QXU</t>
  </si>
  <si>
    <t>NHS SURREY HEARTLANDS INTEGRATED CARE BOARD</t>
  </si>
  <si>
    <t>QYG</t>
  </si>
  <si>
    <t>NHS CHESHIRE AND MERSEYSIDE INTEGRATED CARE BOARD</t>
  </si>
  <si>
    <t>Table 16: General Pharmaceutical Services - 2015/16 to 2024/25 - NHS England Regions - Services provided by community pharmacy contractors during 2024/25</t>
  </si>
  <si>
    <t>4. The following abbreviations have been used in this table:  Community Pharmacist Consultation Services (CPCS), Electronic Prescription Service (EPS), New Medicine Service (NMS), Seasonal influenza vaccination advanced service (Flu vaccine),  Hepatitis C (Hep C), Hypertension Case-Finding service (hypertension service), Medicines Use Review (MUR),  Smoking Cessation service (SCS).</t>
  </si>
  <si>
    <t>Total number of items dispensed</t>
  </si>
  <si>
    <t>Total number of EPS items dispensed</t>
  </si>
  <si>
    <t>Total number of NMS</t>
  </si>
  <si>
    <t>Total cost of NMS (GBP)</t>
  </si>
  <si>
    <t>Total number of Flu vaccines administered</t>
  </si>
  <si>
    <t>Total cost of Flu vaccines administered (GBP)</t>
  </si>
  <si>
    <t>Total fees paid for Flu vaccines (GBP)</t>
  </si>
  <si>
    <t>Total fees paid for CPCS (GBP)</t>
  </si>
  <si>
    <t>Total cost of drugs provided during CPCS (GBP)</t>
  </si>
  <si>
    <t>Average yearly items per pharmacy</t>
  </si>
  <si>
    <t>Table 17: General Pharmaceutical Services - 2015/16 to 2024/25 - Integrated Care Boards - Services provided by community pharmacy contractors during 2024/25</t>
  </si>
  <si>
    <t>Table 18: General Pharmaceutical Services - 2015/16 to 2024/25 - NHS England Regions -  Services provided by community pharmacies and appliance contractors during  2024/25</t>
  </si>
  <si>
    <t>1. The data in this table relates to both community pharmacies and appliance contractors.</t>
  </si>
  <si>
    <t>2. The NHS England Regions shown here are reflective of the organisational structure as of 1 July 2022.</t>
  </si>
  <si>
    <t>3. Appliance Use Reviews (AUR) - AURs can be carried out at either the patients home address, or at the pharmacy premises. Both pharmacy and appliance contractors can conduct AURs. See 'Metadata' tab for full definition.</t>
  </si>
  <si>
    <t>4. Both pharmacy and appliance contractors can provide Stoma Appliance Customisation (SAC) services. See 'Metadata' tab for full definition.</t>
  </si>
  <si>
    <t>5. The following abbreviations have been used in this table: Appliance Use Review (AUR), Stoma Appliance Customisation (SAC).</t>
  </si>
  <si>
    <t>Total number of home AURs</t>
  </si>
  <si>
    <t>Total number of premises AURs</t>
  </si>
  <si>
    <t>Total number of AURs</t>
  </si>
  <si>
    <t>Total cost of AURs (GBP)</t>
  </si>
  <si>
    <t>Table 19: General Pharmaceutical Services - 2015/16 to 2024/25 - Integrated Care Boards - Services provided by community pharmacies and appliance contractors during 2024/25</t>
  </si>
  <si>
    <t>2. The Integrated Care Boards (ICBs) shown here are reflective of the organisational structure as of July 2022. ICBs succeeded Sustainability and Transformation Plans (STPs) in July 2022.</t>
  </si>
  <si>
    <t>3. Appliance Use Reviews (AUR) can be carried ou at either the patients home address, or at the pharmacy premises. Both pharmacy and appliance contractors can conduct AURs. See 'Metadata' tab for full definition.</t>
  </si>
  <si>
    <t>Total number of SAC</t>
  </si>
  <si>
    <t>Table 20: General Pharmaceutical Services - Decisions on applications on appeal by decision, England 2013/14 to 2024/25</t>
  </si>
  <si>
    <t>1. More information on NHS Resolution and the data supplied here is available in the 'Background Information and Methodology' note that accompanies this release.</t>
  </si>
  <si>
    <t>2. Controlled and Non-Controlled areas are defined in the NHS Pharmaceutical and Local Pharmaceutical Regulations 2013. See 'Metadata' tab for full definition.</t>
  </si>
  <si>
    <t>Locality</t>
  </si>
  <si>
    <t>Application Decision</t>
  </si>
  <si>
    <t>Total Decisions</t>
  </si>
  <si>
    <t>2013/14</t>
  </si>
  <si>
    <t>Controlled</t>
  </si>
  <si>
    <t>Application granted</t>
  </si>
  <si>
    <t>Application refused</t>
  </si>
  <si>
    <t>Appeal withdrawn - application granted</t>
  </si>
  <si>
    <t>Appeal withdrawn - application refused</t>
  </si>
  <si>
    <t>Remit back to NHSE</t>
  </si>
  <si>
    <t>Non-Controlled</t>
  </si>
  <si>
    <t>Total</t>
  </si>
  <si>
    <t>2014/15</t>
  </si>
  <si>
    <t>2015/16</t>
  </si>
  <si>
    <t>2016/17</t>
  </si>
  <si>
    <t>2017/18</t>
  </si>
  <si>
    <t>2018/19</t>
  </si>
  <si>
    <t>2019/20</t>
  </si>
  <si>
    <t>2020/21</t>
  </si>
  <si>
    <t>2021/22</t>
  </si>
  <si>
    <t>2022/23</t>
  </si>
  <si>
    <t>2023/24</t>
  </si>
  <si>
    <t>2024/25</t>
  </si>
  <si>
    <t xml:space="preserve">General Pharmaceutical Services - England </t>
  </si>
  <si>
    <t>Summary Statistics 2015/16 - 2024/25</t>
  </si>
  <si>
    <t>Publication Date: 16 October 2025</t>
  </si>
  <si>
    <t>Contents:</t>
  </si>
  <si>
    <t>Feedback:</t>
  </si>
  <si>
    <t>Feedback is important to us; we welcome any questions and comments relating to these statistics. You can contact us by:</t>
  </si>
  <si>
    <t>email:</t>
  </si>
  <si>
    <t>statistics@nhsbsa.nhs.uk</t>
  </si>
  <si>
    <t>Or you can complete a short feedback survey on our website</t>
  </si>
  <si>
    <t>Media enquires:</t>
  </si>
  <si>
    <t>communicationsteam@nhsbsa.nhs.uk</t>
  </si>
  <si>
    <t>You can also write to us at:</t>
  </si>
  <si>
    <t>NHSBSA - Statistics</t>
  </si>
  <si>
    <t>NHS Business Services Authority</t>
  </si>
  <si>
    <t>Stella House</t>
  </si>
  <si>
    <t>Goldcrest Way</t>
  </si>
  <si>
    <t>Riverside</t>
  </si>
  <si>
    <t>Newcastle upon Tyne</t>
  </si>
  <si>
    <t>NE15 8NY</t>
  </si>
  <si>
    <t>Statistics:</t>
  </si>
  <si>
    <t>You may re-use this document/publication (not including logos) free of charge in any format or medium, under the terms of the Open Government Licence v3.0.</t>
  </si>
  <si>
    <t>To view this licence visit</t>
  </si>
  <si>
    <t>www.nationalarchives.gov.uk/doc/open-government-licence</t>
  </si>
  <si>
    <t>or write to the Information Policy Team, The National Archives,</t>
  </si>
  <si>
    <t>Kew, Richmond, Surrey, TW9 4DU;</t>
  </si>
  <si>
    <t>or email:</t>
  </si>
  <si>
    <t xml:space="preserve"> psi@nationalarchives.gsi.gov.uk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</si>
</sst>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ont>
    <font>
      <u/>
      <sz val="10"/>
      <color theme="10"/>
      <name val="Arial"/>
    </font>
    <font>
      <b/>
      <sz val="28"/>
      <color rgb="FF000000"/>
      <name val="Arial"/>
    </font>
    <font>
      <b/>
      <sz val="19"/>
      <color rgb="FF000000"/>
      <name val="Arial"/>
    </font>
    <font>
      <b/>
      <sz val="10"/>
      <color rgb="FF0000EE"/>
      <name val="Arial"/>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0" fillId="0" borderId="0" xfId="0" applyAlignment="1">
      <alignment wrapText="1"/>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2" fillId="0" borderId="0" xfId="0" applyFont="1"/>
    <xf numFmtId="0" fontId="3" fillId="0" borderId="0" xfId="0" applyFont="1"/>
    <xf numFmtId="0" fontId="4" fillId="0" borderId="0" xfId="0"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4:D14" totalsRowShown="0">
  <tableColumns count="4">
    <tableColumn id="1" xr3:uid="{00000000-0010-0000-0000-000001000000}" name="Financial Year"/>
    <tableColumn id="2" xr3:uid="{00000000-0010-0000-0000-000002000000}" name="Community pharmacies"/>
    <tableColumn id="3" xr3:uid="{00000000-0010-0000-0000-000003000000}" name="Appliance contractors"/>
    <tableColumn id="4" xr3:uid="{00000000-0010-0000-0000-000004000000}" name="Community pharmacies and appliance contractors"/>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5:R15" totalsRowShown="0">
  <tableColumns count="18">
    <tableColumn id="1" xr3:uid="{00000000-0010-0000-0900-000001000000}" name="Financial Year"/>
    <tableColumn id="2" xr3:uid="{00000000-0010-0000-0900-000002000000}" name="Appliance contractors"/>
    <tableColumn id="3" xr3:uid="{00000000-0010-0000-0900-000003000000}" name="Total prescription items dispensed"/>
    <tableColumn id="4" xr3:uid="{00000000-0010-0000-0900-000004000000}" name="Total cost of prescription items dispensed (GBP)"/>
    <tableColumn id="5" xr3:uid="{00000000-0010-0000-0900-000005000000}" name="Average monthly items per appliance contractor"/>
    <tableColumn id="6" xr3:uid="{00000000-0010-0000-0900-000006000000}" name="Appliance contractors dispensing via EPS"/>
    <tableColumn id="7" xr3:uid="{00000000-0010-0000-0900-000007000000}" name="Total items dispensed via the EPS"/>
    <tableColumn id="8" xr3:uid="{00000000-0010-0000-0900-000008000000}" name="Percentage of items dispensed via EPS (%)"/>
    <tableColumn id="9" xr3:uid="{00000000-0010-0000-0900-000009000000}" name="Total number of dispensing fees received"/>
    <tableColumn id="10" xr3:uid="{00000000-0010-0000-0900-00000A000000}" name="Total value of dispensing fees received (GBP)"/>
    <tableColumn id="11" xr3:uid="{00000000-0010-0000-0900-00000B000000}" name="Appliance contractors receiving expensive item fees"/>
    <tableColumn id="12" xr3:uid="{00000000-0010-0000-0900-00000C000000}" name="Total number of expensive item fees"/>
    <tableColumn id="13" xr3:uid="{00000000-0010-0000-0900-00000D000000}" name="Total cost of expensive item fees (GBP)"/>
    <tableColumn id="14" xr3:uid="{00000000-0010-0000-0900-00000E000000}" name="Appliance contractors receiving OOPE"/>
    <tableColumn id="15" xr3:uid="{00000000-0010-0000-0900-00000F000000}" name="Total number of OOPE"/>
    <tableColumn id="16" xr3:uid="{00000000-0010-0000-0900-000010000000}" name="Total cost of OOPE (GBP)"/>
    <tableColumn id="17" xr3:uid="{00000000-0010-0000-0900-000011000000}" name="Appliance contractors receiving measure and fit fees"/>
    <tableColumn id="18" xr3:uid="{00000000-0010-0000-0900-000012000000}" name="Total cost of measure and fit fees (GBP)"/>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5:N15" totalsRowShown="0">
  <tableColumns count="14">
    <tableColumn id="1" xr3:uid="{00000000-0010-0000-0A00-000001000000}" name="Financial Year"/>
    <tableColumn id="2" xr3:uid="{00000000-0010-0000-0A00-000002000000}" name="Appliance contractors"/>
    <tableColumn id="3" xr3:uid="{00000000-0010-0000-0A00-000003000000}" name="Appliance contractors providing home AURs"/>
    <tableColumn id="4" xr3:uid="{00000000-0010-0000-0A00-000004000000}" name="Total amount of home AURs"/>
    <tableColumn id="5" xr3:uid="{00000000-0010-0000-0A00-000005000000}" name="Total cost of home AURs (GBP)"/>
    <tableColumn id="6" xr3:uid="{00000000-0010-0000-0A00-000006000000}" name="Number of appliance contractors providing premises AURs"/>
    <tableColumn id="7" xr3:uid="{00000000-0010-0000-0A00-000007000000}" name="Total amount of premises AURs"/>
    <tableColumn id="8" xr3:uid="{00000000-0010-0000-0A00-000008000000}" name="Total cost of premises AURs (GBP)"/>
    <tableColumn id="9" xr3:uid="{00000000-0010-0000-0A00-000009000000}" name="Number of appliance contractors providing any AURs"/>
    <tableColumn id="10" xr3:uid="{00000000-0010-0000-0A00-00000A000000}" name="Total amount of all AURs"/>
    <tableColumn id="11" xr3:uid="{00000000-0010-0000-0A00-00000B000000}" name="Total cost of all AURs (GBP)"/>
    <tableColumn id="12" xr3:uid="{00000000-0010-0000-0A00-00000C000000}" name="Number of appliance contractors providing SAC"/>
    <tableColumn id="13" xr3:uid="{00000000-0010-0000-0A00-00000D000000}" name="Total amount of SAC provided"/>
    <tableColumn id="14" xr3:uid="{00000000-0010-0000-0A00-00000E000000}" name="Total cost of SAC (GBP)"/>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5:Q15" totalsRowShown="0">
  <tableColumns count="17">
    <tableColumn id="1" xr3:uid="{00000000-0010-0000-0B00-000001000000}" name="Financial Year"/>
    <tableColumn id="2" xr3:uid="{00000000-0010-0000-0B00-000002000000}" name="Community pharmacies and appliance contractors"/>
    <tableColumn id="3" xr3:uid="{00000000-0010-0000-0B00-000003000000}" name="Total prescription items dispensed"/>
    <tableColumn id="4" xr3:uid="{00000000-0010-0000-0B00-000004000000}" name="Total cost of prescription items dispensed (GBP)"/>
    <tableColumn id="5" xr3:uid="{00000000-0010-0000-0B00-000005000000}" name="Contractors dispensing via EPS"/>
    <tableColumn id="6" xr3:uid="{00000000-0010-0000-0B00-000006000000}" name="Total items dispensed via EPS"/>
    <tableColumn id="7" xr3:uid="{00000000-0010-0000-0B00-000007000000}" name="Percentage of items dispensed via EPS (%)"/>
    <tableColumn id="8" xr3:uid="{00000000-0010-0000-0B00-000008000000}" name="Total number of dispensing fees received"/>
    <tableColumn id="9" xr3:uid="{00000000-0010-0000-0B00-000009000000}" name="Total value of dispensing fees received (GBP)"/>
    <tableColumn id="10" xr3:uid="{00000000-0010-0000-0B00-00000A000000}" name="Contractors receiving measure and fit fees"/>
    <tableColumn id="11" xr3:uid="{00000000-0010-0000-0B00-00000B000000}" name="Total cost of measure and fit fees (GBP)"/>
    <tableColumn id="12" xr3:uid="{00000000-0010-0000-0B00-00000C000000}" name="Contractors receiving expensive item fees"/>
    <tableColumn id="13" xr3:uid="{00000000-0010-0000-0B00-00000D000000}" name="Total number of expensive item fees"/>
    <tableColumn id="14" xr3:uid="{00000000-0010-0000-0B00-00000E000000}" name="Total cost of expensive item fees (GBP)"/>
    <tableColumn id="15" xr3:uid="{00000000-0010-0000-0B00-00000F000000}" name="Contractors receiving OOPE"/>
    <tableColumn id="16" xr3:uid="{00000000-0010-0000-0B00-000010000000}" name="Total number of OOPE"/>
    <tableColumn id="17" xr3:uid="{00000000-0010-0000-0B00-000011000000}" name="Total cost of OOPE (GBP)"/>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5:N15" totalsRowShown="0">
  <tableColumns count="14">
    <tableColumn id="1" xr3:uid="{00000000-0010-0000-0C00-000001000000}" name="Financial Year"/>
    <tableColumn id="2" xr3:uid="{00000000-0010-0000-0C00-000002000000}" name="Community pharmacies and appliance contractors"/>
    <tableColumn id="3" xr3:uid="{00000000-0010-0000-0C00-000003000000}" name="Contractors providing home AURs"/>
    <tableColumn id="4" xr3:uid="{00000000-0010-0000-0C00-000004000000}" name="Total amount of home AURs"/>
    <tableColumn id="5" xr3:uid="{00000000-0010-0000-0C00-000005000000}" name="Total cost of home AURs (GBP)"/>
    <tableColumn id="6" xr3:uid="{00000000-0010-0000-0C00-000006000000}" name="Contractors providing premises AURs"/>
    <tableColumn id="7" xr3:uid="{00000000-0010-0000-0C00-000007000000}" name="Total amount of premises AURs"/>
    <tableColumn id="8" xr3:uid="{00000000-0010-0000-0C00-000008000000}" name="Total cost of premises AURs (GBP)"/>
    <tableColumn id="9" xr3:uid="{00000000-0010-0000-0C00-000009000000}" name="Contractors providing any AURs"/>
    <tableColumn id="10" xr3:uid="{00000000-0010-0000-0C00-00000A000000}" name="Total amount of all AURs"/>
    <tableColumn id="11" xr3:uid="{00000000-0010-0000-0C00-00000B000000}" name="Total cost of all AURs (GBP)"/>
    <tableColumn id="12" xr3:uid="{00000000-0010-0000-0C00-00000C000000}" name="Contractors providing SAC"/>
    <tableColumn id="13" xr3:uid="{00000000-0010-0000-0C00-00000D000000}" name="Total amount of SAC provided"/>
    <tableColumn id="14" xr3:uid="{00000000-0010-0000-0C00-00000E000000}" name="Total cost of SAC (GBP)"/>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7:J14" totalsRowShown="0">
  <tableColumns count="10">
    <tableColumn id="1" xr3:uid="{00000000-0010-0000-0D00-000001000000}" name="Financial Year"/>
    <tableColumn id="2" xr3:uid="{00000000-0010-0000-0D00-000002000000}" name="Region Code"/>
    <tableColumn id="3" xr3:uid="{00000000-0010-0000-0D00-000003000000}" name="Region Name"/>
    <tableColumn id="4" xr3:uid="{00000000-0010-0000-0D00-000004000000}" name="Community pharmacies"/>
    <tableColumn id="5" xr3:uid="{00000000-0010-0000-0D00-000005000000}" name="Pharmacies opened"/>
    <tableColumn id="6" xr3:uid="{00000000-0010-0000-0D00-000006000000}" name="Pharmacies closed"/>
    <tableColumn id="7" xr3:uid="{00000000-0010-0000-0D00-000007000000}" name="LPS contractors"/>
    <tableColumn id="8" xr3:uid="{00000000-0010-0000-0D00-000008000000}" name="Independent contractors"/>
    <tableColumn id="9" xr3:uid="{00000000-0010-0000-0D00-000009000000}" name="Multiple contractors"/>
    <tableColumn id="10" xr3:uid="{00000000-0010-0000-0D00-00000A000000}" name="Distance selling pharmacies"/>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7:J49" totalsRowShown="0">
  <tableColumns count="10">
    <tableColumn id="1" xr3:uid="{00000000-0010-0000-0E00-000001000000}" name="Financial Year"/>
    <tableColumn id="2" xr3:uid="{00000000-0010-0000-0E00-000002000000}" name="ICB Code"/>
    <tableColumn id="3" xr3:uid="{00000000-0010-0000-0E00-000003000000}" name="ICB Name"/>
    <tableColumn id="4" xr3:uid="{00000000-0010-0000-0E00-000004000000}" name="Community pharmacies"/>
    <tableColumn id="5" xr3:uid="{00000000-0010-0000-0E00-000005000000}" name="Pharmacies opened"/>
    <tableColumn id="6" xr3:uid="{00000000-0010-0000-0E00-000006000000}" name="Pharmacies closed"/>
    <tableColumn id="7" xr3:uid="{00000000-0010-0000-0E00-000007000000}" name="LPS contractors"/>
    <tableColumn id="8" xr3:uid="{00000000-0010-0000-0E00-000008000000}" name="Independent contractors"/>
    <tableColumn id="9" xr3:uid="{00000000-0010-0000-0E00-000009000000}" name="Multiple contractors"/>
    <tableColumn id="10" xr3:uid="{00000000-0010-0000-0E00-00000A000000}" name="Distance selling pharmacies"/>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7:AD14" totalsRowShown="0">
  <tableColumns count="30">
    <tableColumn id="1" xr3:uid="{00000000-0010-0000-0F00-000001000000}" name="Financial Year"/>
    <tableColumn id="2" xr3:uid="{00000000-0010-0000-0F00-000002000000}" name="Region Code"/>
    <tableColumn id="3" xr3:uid="{00000000-0010-0000-0F00-000003000000}" name="Region Name"/>
    <tableColumn id="4" xr3:uid="{00000000-0010-0000-0F00-000004000000}" name="Community pharmacies"/>
    <tableColumn id="5" xr3:uid="{00000000-0010-0000-0F00-000005000000}" name="Total number of items dispensed"/>
    <tableColumn id="6" xr3:uid="{00000000-0010-0000-0F00-000006000000}" name="Pharmacies dispensing via EPS"/>
    <tableColumn id="7" xr3:uid="{00000000-0010-0000-0F00-000007000000}" name="Total number of EPS items dispensed"/>
    <tableColumn id="8" xr3:uid="{00000000-0010-0000-0F00-000008000000}" name="Percentage of items dispensed via EPS (%)"/>
    <tableColumn id="9" xr3:uid="{00000000-0010-0000-0F00-000009000000}" name="Pharmacies providing NMS"/>
    <tableColumn id="10" xr3:uid="{00000000-0010-0000-0F00-00000A000000}" name="Total number of NMS"/>
    <tableColumn id="11" xr3:uid="{00000000-0010-0000-0F00-00000B000000}" name="Total cost of NMS (GBP)"/>
    <tableColumn id="12" xr3:uid="{00000000-0010-0000-0F00-00000C000000}" name="Pharmacies providing Flu vaccine service"/>
    <tableColumn id="13" xr3:uid="{00000000-0010-0000-0F00-00000D000000}" name="Total number of Flu vaccines administered"/>
    <tableColumn id="14" xr3:uid="{00000000-0010-0000-0F00-00000E000000}" name="Total cost of Flu vaccines administered (GBP)"/>
    <tableColumn id="15" xr3:uid="{00000000-0010-0000-0F00-00000F000000}" name="Total fees paid for Flu vaccines (GBP)"/>
    <tableColumn id="16" xr3:uid="{00000000-0010-0000-0F00-000010000000}" name="Pharmacies providing CPCS"/>
    <tableColumn id="17" xr3:uid="{00000000-0010-0000-0F00-000011000000}" name="Total fees paid for CPCS (GBP)"/>
    <tableColumn id="18" xr3:uid="{00000000-0010-0000-0F00-000012000000}" name="Total cost of drugs provided during CPCS (GBP)"/>
    <tableColumn id="19" xr3:uid="{00000000-0010-0000-0F00-000013000000}" name="Pharmacies providing Hep C testing service"/>
    <tableColumn id="20" xr3:uid="{00000000-0010-0000-0F00-000014000000}" name="Total cost of provision of Hep C testing service (GBP)"/>
    <tableColumn id="21" xr3:uid="{00000000-0010-0000-0F00-000015000000}" name="Total cost of provision of Hep C Test Kit reimbursement (GBP)"/>
    <tableColumn id="22" xr3:uid="{00000000-0010-0000-0F00-000016000000}" name="Pharmacies providing Hypertension service"/>
    <tableColumn id="23" xr3:uid="{00000000-0010-0000-0F00-000017000000}" name="Total cost of set up of Hypertension service (GBP)"/>
    <tableColumn id="24" xr3:uid="{00000000-0010-0000-0F00-000018000000}" name="Total cost of Hypertension service fees (GBP)"/>
    <tableColumn id="25" xr3:uid="{00000000-0010-0000-0F00-000019000000}" name="Total cost of Hypertension service incentives (GBP)"/>
    <tableColumn id="26" xr3:uid="{00000000-0010-0000-0F00-00001A000000}" name="Pharmacies providing SCS"/>
    <tableColumn id="27" xr3:uid="{00000000-0010-0000-0F00-00001B000000}" name="Total cost of SCS set up fees (GBP)"/>
    <tableColumn id="28" xr3:uid="{00000000-0010-0000-0F00-00001C000000}" name="Total cost of SCS consultations (GBP)"/>
    <tableColumn id="29" xr3:uid="{00000000-0010-0000-0F00-00001D000000}" name="Total cost of SCS products (GBP)"/>
    <tableColumn id="30" xr3:uid="{00000000-0010-0000-0F00-00001E000000}" name="Average yearly items per pharmacy"/>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 displayName="table_17" ref="A7:AD49" totalsRowShown="0">
  <tableColumns count="30">
    <tableColumn id="1" xr3:uid="{00000000-0010-0000-1000-000001000000}" name="Financial Year"/>
    <tableColumn id="2" xr3:uid="{00000000-0010-0000-1000-000002000000}" name="ICB Code"/>
    <tableColumn id="3" xr3:uid="{00000000-0010-0000-1000-000003000000}" name="ICB Name"/>
    <tableColumn id="4" xr3:uid="{00000000-0010-0000-1000-000004000000}" name="Community pharmacies"/>
    <tableColumn id="5" xr3:uid="{00000000-0010-0000-1000-000005000000}" name="Total number of items dispensed"/>
    <tableColumn id="6" xr3:uid="{00000000-0010-0000-1000-000006000000}" name="Pharmacies dispensing via EPS"/>
    <tableColumn id="7" xr3:uid="{00000000-0010-0000-1000-000007000000}" name="Total number of EPS items dispensed"/>
    <tableColumn id="8" xr3:uid="{00000000-0010-0000-1000-000008000000}" name="Percentage of items dispensed via EPS (%)"/>
    <tableColumn id="9" xr3:uid="{00000000-0010-0000-1000-000009000000}" name="Pharmacies providing NMS"/>
    <tableColumn id="10" xr3:uid="{00000000-0010-0000-1000-00000A000000}" name="Total number of NMS"/>
    <tableColumn id="11" xr3:uid="{00000000-0010-0000-1000-00000B000000}" name="Total cost of NMS (GBP)"/>
    <tableColumn id="12" xr3:uid="{00000000-0010-0000-1000-00000C000000}" name="Pharmacies providing Flu vaccine service"/>
    <tableColumn id="13" xr3:uid="{00000000-0010-0000-1000-00000D000000}" name="Total number of Flu vaccines administered"/>
    <tableColumn id="14" xr3:uid="{00000000-0010-0000-1000-00000E000000}" name="Total cost of Flu vaccines administered (GBP)"/>
    <tableColumn id="15" xr3:uid="{00000000-0010-0000-1000-00000F000000}" name="Total fees paid for Flu vaccines (GBP)"/>
    <tableColumn id="16" xr3:uid="{00000000-0010-0000-1000-000010000000}" name="Pharmacies providing CPCS"/>
    <tableColumn id="17" xr3:uid="{00000000-0010-0000-1000-000011000000}" name="Total fees paid for CPCS (GBP)"/>
    <tableColumn id="18" xr3:uid="{00000000-0010-0000-1000-000012000000}" name="Total cost of drugs provided during CPCS (GBP)"/>
    <tableColumn id="19" xr3:uid="{00000000-0010-0000-1000-000013000000}" name="Pharmacies providing Hep C testing service"/>
    <tableColumn id="20" xr3:uid="{00000000-0010-0000-1000-000014000000}" name="Total cost of provision of Hep C testing service (GBP)"/>
    <tableColumn id="21" xr3:uid="{00000000-0010-0000-1000-000015000000}" name="Total cost of provision of Hep C Test Kit reimbursement (GBP)"/>
    <tableColumn id="22" xr3:uid="{00000000-0010-0000-1000-000016000000}" name="Pharmacies providing Hypertension service"/>
    <tableColumn id="23" xr3:uid="{00000000-0010-0000-1000-000017000000}" name="Total cost of set up of Hypertension service (GBP)"/>
    <tableColumn id="24" xr3:uid="{00000000-0010-0000-1000-000018000000}" name="Total cost of Hypertension service fees (GBP)"/>
    <tableColumn id="25" xr3:uid="{00000000-0010-0000-1000-000019000000}" name="Total cost of Hypertension service incentives (GBP)"/>
    <tableColumn id="26" xr3:uid="{00000000-0010-0000-1000-00001A000000}" name="Pharmacies providing SCS"/>
    <tableColumn id="27" xr3:uid="{00000000-0010-0000-1000-00001B000000}" name="Total cost of SCS set up fees (GBP)"/>
    <tableColumn id="28" xr3:uid="{00000000-0010-0000-1000-00001C000000}" name="Total cost of SCS consultations (GBP)"/>
    <tableColumn id="29" xr3:uid="{00000000-0010-0000-1000-00001D000000}" name="Total cost of SCS products (GBP)"/>
    <tableColumn id="30" xr3:uid="{00000000-0010-0000-1000-00001E000000}" name="Average yearly items per pharmacy"/>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 displayName="table_18" ref="A8:P15" totalsRowShown="0">
  <tableColumns count="16">
    <tableColumn id="1" xr3:uid="{00000000-0010-0000-1100-000001000000}" name="Financial Year"/>
    <tableColumn id="2" xr3:uid="{00000000-0010-0000-1100-000002000000}" name="Region Code"/>
    <tableColumn id="3" xr3:uid="{00000000-0010-0000-1100-000003000000}" name="Region Name"/>
    <tableColumn id="4" xr3:uid="{00000000-0010-0000-1100-000004000000}" name="Community pharmacies and appliance contractors"/>
    <tableColumn id="5" xr3:uid="{00000000-0010-0000-1100-000005000000}" name="Contractors providing home AURs"/>
    <tableColumn id="6" xr3:uid="{00000000-0010-0000-1100-000006000000}" name="Contractors providing premises AURs"/>
    <tableColumn id="7" xr3:uid="{00000000-0010-0000-1100-000007000000}" name="Contractors providing any AURs"/>
    <tableColumn id="8" xr3:uid="{00000000-0010-0000-1100-000008000000}" name="Total number of home AURs"/>
    <tableColumn id="9" xr3:uid="{00000000-0010-0000-1100-000009000000}" name="Total number of premises AURs"/>
    <tableColumn id="10" xr3:uid="{00000000-0010-0000-1100-00000A000000}" name="Total number of AURs"/>
    <tableColumn id="11" xr3:uid="{00000000-0010-0000-1100-00000B000000}" name="Total cost of home AURs (GBP)"/>
    <tableColumn id="12" xr3:uid="{00000000-0010-0000-1100-00000C000000}" name="Total cost of premises AURs (GBP)"/>
    <tableColumn id="13" xr3:uid="{00000000-0010-0000-1100-00000D000000}" name="Total cost of AURs (GBP)"/>
    <tableColumn id="14" xr3:uid="{00000000-0010-0000-1100-00000E000000}" name="Contractors providing SAC"/>
    <tableColumn id="15" xr3:uid="{00000000-0010-0000-1100-00000F000000}" name="Total amount of SAC"/>
    <tableColumn id="16" xr3:uid="{00000000-0010-0000-1100-000010000000}" name="Total cost of SAC (GBP)"/>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 displayName="table_19" ref="A8:P50" totalsRowShown="0">
  <tableColumns count="16">
    <tableColumn id="1" xr3:uid="{00000000-0010-0000-1200-000001000000}" name="Financial Year"/>
    <tableColumn id="2" xr3:uid="{00000000-0010-0000-1200-000002000000}" name="ICB Code"/>
    <tableColumn id="3" xr3:uid="{00000000-0010-0000-1200-000003000000}" name="ICB Name"/>
    <tableColumn id="4" xr3:uid="{00000000-0010-0000-1200-000004000000}" name="Community pharmacies and appliance contractors"/>
    <tableColumn id="5" xr3:uid="{00000000-0010-0000-1200-000005000000}" name="Contractors providing home AURs"/>
    <tableColumn id="6" xr3:uid="{00000000-0010-0000-1200-000006000000}" name="Contractors providing premises AURs"/>
    <tableColumn id="7" xr3:uid="{00000000-0010-0000-1200-000007000000}" name="Contractors providing any AURs"/>
    <tableColumn id="8" xr3:uid="{00000000-0010-0000-1200-000008000000}" name="Total number of home AURs"/>
    <tableColumn id="9" xr3:uid="{00000000-0010-0000-1200-000009000000}" name="Total number of premises AURs"/>
    <tableColumn id="10" xr3:uid="{00000000-0010-0000-1200-00000A000000}" name="Total number of AURs"/>
    <tableColumn id="11" xr3:uid="{00000000-0010-0000-1200-00000B000000}" name="Total cost of home AURs (GBP)"/>
    <tableColumn id="12" xr3:uid="{00000000-0010-0000-1200-00000C000000}" name="Total cost of premises AURs (GBP)"/>
    <tableColumn id="13" xr3:uid="{00000000-0010-0000-1200-00000D000000}" name="Total cost of AURs (GBP)"/>
    <tableColumn id="14" xr3:uid="{00000000-0010-0000-1200-00000E000000}" name="Contractors providing SAC"/>
    <tableColumn id="15" xr3:uid="{00000000-0010-0000-1200-00000F000000}" name="Total number of SAC"/>
    <tableColumn id="16" xr3:uid="{00000000-0010-0000-1200-000010000000}" name="Total cost of SAC (GBP)"/>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7:H17" totalsRowShown="0">
  <tableColumns count="8">
    <tableColumn id="1" xr3:uid="{00000000-0010-0000-0100-000001000000}" name="Financial Year"/>
    <tableColumn id="2" xr3:uid="{00000000-0010-0000-0100-000002000000}" name="Community pharmacies"/>
    <tableColumn id="3" xr3:uid="{00000000-0010-0000-0100-000003000000}" name="Pharmacies opened"/>
    <tableColumn id="4" xr3:uid="{00000000-0010-0000-0100-000004000000}" name="Pharmacies closed"/>
    <tableColumn id="5" xr3:uid="{00000000-0010-0000-0100-000005000000}" name="LPS contractors"/>
    <tableColumn id="6" xr3:uid="{00000000-0010-0000-0100-000006000000}" name="Independent contractors"/>
    <tableColumn id="7" xr3:uid="{00000000-0010-0000-0100-000007000000}" name="Multiple contractors"/>
    <tableColumn id="8" xr3:uid="{00000000-0010-0000-0100-000008000000}" name="Distance selling pharmacies"/>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 displayName="table_20" ref="A5:D185" totalsRowShown="0">
  <tableColumns count="4">
    <tableColumn id="1" xr3:uid="{00000000-0010-0000-1300-000001000000}" name="Financial Year"/>
    <tableColumn id="2" xr3:uid="{00000000-0010-0000-1300-000002000000}" name="Locality"/>
    <tableColumn id="3" xr3:uid="{00000000-0010-0000-1300-000003000000}" name="Application Decision"/>
    <tableColumn id="4" xr3:uid="{00000000-0010-0000-1300-000004000000}" name="Total Decisions"/>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5:H16" totalsRowShown="0">
  <tableColumns count="8">
    <tableColumn id="1" xr3:uid="{00000000-0010-0000-0200-000001000000}" name="Financial Year"/>
    <tableColumn id="2" xr3:uid="{00000000-0010-0000-0200-000002000000}" name="Community pharmacies"/>
    <tableColumn id="3" xr3:uid="{00000000-0010-0000-0200-000003000000}" name="Total prescription items dispensed"/>
    <tableColumn id="4" xr3:uid="{00000000-0010-0000-0200-000004000000}" name="Total cost of prescription items dispensed (GBP)"/>
    <tableColumn id="5" xr3:uid="{00000000-0010-0000-0200-000005000000}" name="Average monthly items per pharmacy"/>
    <tableColumn id="6" xr3:uid="{00000000-0010-0000-0200-000006000000}" name="Pharmacies dispensing via EPS"/>
    <tableColumn id="7" xr3:uid="{00000000-0010-0000-0200-000007000000}" name="Total items dispensed via EPS"/>
    <tableColumn id="8" xr3:uid="{00000000-0010-0000-0200-000008000000}" name="Percentage of items dispensed via EPS (%)"/>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6:D66" totalsRowShown="0">
  <tableColumns count="4">
    <tableColumn id="1" xr3:uid="{00000000-0010-0000-0300-000001000000}" name="Financial Year"/>
    <tableColumn id="2" xr3:uid="{00000000-0010-0000-0300-000002000000}" name="Dispensing volume band"/>
    <tableColumn id="3" xr3:uid="{00000000-0010-0000-0300-000003000000}" name="Number of pharmacies"/>
    <tableColumn id="4" xr3:uid="{00000000-0010-0000-0300-000004000000}" name="Number of items"/>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8:X19" totalsRowShown="0">
  <tableColumns count="24">
    <tableColumn id="1" xr3:uid="{00000000-0010-0000-0400-000001000000}" name="Financial Year"/>
    <tableColumn id="2" xr3:uid="{00000000-0010-0000-0400-000002000000}" name="Community pharmacies"/>
    <tableColumn id="3" xr3:uid="{00000000-0010-0000-0400-000003000000}" name="Total number of dispensing fees received"/>
    <tableColumn id="4" xr3:uid="{00000000-0010-0000-0400-000004000000}" name="Total value of dispensing fees received (GBP)"/>
    <tableColumn id="5" xr3:uid="{00000000-0010-0000-0400-000005000000}" name="Average number of fees per pharmacy"/>
    <tableColumn id="6" xr3:uid="{00000000-0010-0000-0400-000006000000}" name="Average cost per fee (GBP)"/>
    <tableColumn id="7" xr3:uid="{00000000-0010-0000-0400-000007000000}" name="Pharmacies receiving Methadone fees"/>
    <tableColumn id="8" xr3:uid="{00000000-0010-0000-0400-000008000000}" name="Total cost of Methadone fees (GBP)"/>
    <tableColumn id="9" xr3:uid="{00000000-0010-0000-0400-000009000000}" name="Pharmacies receiving Schedule 2 CD fees"/>
    <tableColumn id="10" xr3:uid="{00000000-0010-0000-0400-00000A000000}" name="Total cost of Schedule 2 CD fees (GBP)"/>
    <tableColumn id="11" xr3:uid="{00000000-0010-0000-0400-00000B000000}" name="Pharmacies receiving Schedule 3 CD fees"/>
    <tableColumn id="12" xr3:uid="{00000000-0010-0000-0400-00000C000000}" name="Total cost of Schedule 3 CD fees (GBP)"/>
    <tableColumn id="13" xr3:uid="{00000000-0010-0000-0400-00000D000000}" name="Pharmacies receiving extemporaneous preparation fees"/>
    <tableColumn id="14" xr3:uid="{00000000-0010-0000-0400-00000E000000}" name="Total cost of extemporaneous preparation fees (GBP)"/>
    <tableColumn id="15" xr3:uid="{00000000-0010-0000-0400-00000F000000}" name="Pharmacies receiving measure and fit fees"/>
    <tableColumn id="16" xr3:uid="{00000000-0010-0000-0400-000010000000}" name="Total cost of measure and fit fees (GBP)"/>
    <tableColumn id="17" xr3:uid="{00000000-0010-0000-0400-000011000000}" name="Pharmacies receiving expensive item fees"/>
    <tableColumn id="18" xr3:uid="{00000000-0010-0000-0400-000012000000}" name="Total number of expensive item fees"/>
    <tableColumn id="19" xr3:uid="{00000000-0010-0000-0400-000013000000}" name="Total cost of expensive item fees (GBP)"/>
    <tableColumn id="20" xr3:uid="{00000000-0010-0000-0400-000014000000}" name="Pharmacies receiving OOPE"/>
    <tableColumn id="21" xr3:uid="{00000000-0010-0000-0400-000015000000}" name="Total number of OOPE"/>
    <tableColumn id="22" xr3:uid="{00000000-0010-0000-0400-000016000000}" name="Total cost of OOPE (GBP)"/>
    <tableColumn id="23" xr3:uid="{00000000-0010-0000-0400-000017000000}" name="Pharmacies providing DMS"/>
    <tableColumn id="24" xr3:uid="{00000000-0010-0000-0400-000018000000}" name="Total cost of DMS (GBP)"/>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3:AK23" totalsRowShown="0">
  <tableColumns count="37">
    <tableColumn id="1" xr3:uid="{00000000-0010-0000-0500-000001000000}" name="Financial Year"/>
    <tableColumn id="2" xr3:uid="{00000000-0010-0000-0500-000002000000}" name="Community Pharmacies"/>
    <tableColumn id="3" xr3:uid="{00000000-0010-0000-0500-000003000000}" name="Pharmacies providing NMS"/>
    <tableColumn id="4" xr3:uid="{00000000-0010-0000-0500-000004000000}" name="Total amount of NMS provided"/>
    <tableColumn id="5" xr3:uid="{00000000-0010-0000-0500-000005000000}" name="Total cost of NMS provided (GBP)"/>
    <tableColumn id="6" xr3:uid="{00000000-0010-0000-0500-000006000000}" name="Pharmacies providing Flu vaccine service"/>
    <tableColumn id="7" xr3:uid="{00000000-0010-0000-0500-000007000000}" name="Total amount of Flu vaccine service provided"/>
    <tableColumn id="8" xr3:uid="{00000000-0010-0000-0500-000008000000}" name="Total cost of Flu vaccine service provided (GBP)"/>
    <tableColumn id="9" xr3:uid="{00000000-0010-0000-0500-000009000000}" name="Total amount of fees received for Flu vaccine service (GBP)"/>
    <tableColumn id="10" xr3:uid="{00000000-0010-0000-0500-00000A000000}" name="Pharmacies providing Hypertension service"/>
    <tableColumn id="11" xr3:uid="{00000000-0010-0000-0500-00000B000000}" name="Total cost of set up of Hypertension service (GBP)"/>
    <tableColumn id="12" xr3:uid="{00000000-0010-0000-0500-00000C000000}" name="Total cost of Hypertension service fees (GBP)"/>
    <tableColumn id="13" xr3:uid="{00000000-0010-0000-0500-00000D000000}" name="Total cost of Hypertension service incentives (GBP)"/>
    <tableColumn id="14" xr3:uid="{00000000-0010-0000-0500-00000E000000}" name="Pharmacies providing SCS"/>
    <tableColumn id="15" xr3:uid="{00000000-0010-0000-0500-00000F000000}" name="Total cost of SCS set up fees (GBP)"/>
    <tableColumn id="16" xr3:uid="{00000000-0010-0000-0500-000010000000}" name="Total cost of SCS consultations (GBP)"/>
    <tableColumn id="17" xr3:uid="{00000000-0010-0000-0500-000011000000}" name="Total cost of SCS products (GBP)"/>
    <tableColumn id="18" xr3:uid="{00000000-0010-0000-0500-000012000000}" name="Pharmacies providing PCSs"/>
    <tableColumn id="19" xr3:uid="{00000000-0010-0000-0500-000013000000}" name="Total cost of PCS set up fees (GBP)"/>
    <tableColumn id="20" xr3:uid="{00000000-0010-0000-0500-000014000000}" name="Total cost of PCS consultations (GBP)"/>
    <tableColumn id="21" xr3:uid="{00000000-0010-0000-0500-000015000000}" name="Total cost of PCS products (GBP)"/>
    <tableColumn id="22" xr3:uid="{00000000-0010-0000-0500-000016000000}" name="Pharmacies providing PFS"/>
    <tableColumn id="23" xr3:uid="{00000000-0010-0000-0500-000017000000}" name="Total cost of  PFS set up fees (GBP)"/>
    <tableColumn id="24" xr3:uid="{00000000-0010-0000-0500-000018000000}" name="Total cost of  PFS fees (GBP)"/>
    <tableColumn id="25" xr3:uid="{00000000-0010-0000-0500-000019000000}" name="Total cost of  PFS payment (GBP)"/>
    <tableColumn id="26" xr3:uid="{00000000-0010-0000-0500-00001A000000}" name="Total cost of  PFS VAT (GBP)"/>
    <tableColumn id="27" xr3:uid="{00000000-0010-0000-0500-00001B000000}" name="Total cost of  PFS UMS Deductions (GBP)"/>
    <tableColumn id="28" xr3:uid="{00000000-0010-0000-0500-00001C000000}" name="Total cost of  PFS UMS Remuneration (GBP)"/>
    <tableColumn id="29" xr3:uid="{00000000-0010-0000-0500-00001D000000}" name="Total cost of  PFS UMS Reimbursement (GBP)"/>
    <tableColumn id="30" xr3:uid="{00000000-0010-0000-0500-00001E000000}" name="Total items using PFS Clinical Pathways"/>
    <tableColumn id="31" xr3:uid="{00000000-0010-0000-0500-00001F000000}" name="Total cost of items using PFS Clinical Pathways"/>
    <tableColumn id="32" xr3:uid="{00000000-0010-0000-0500-000020000000}" name="Pharmacies providing Hep C testing service"/>
    <tableColumn id="33" xr3:uid="{00000000-0010-0000-0500-000021000000}" name="Total cost of provision of Hep C testing service (GBP)"/>
    <tableColumn id="34" xr3:uid="{00000000-0010-0000-0500-000022000000}" name="Total cost of provision of Hep C Test Kit reimbursement (GBP)"/>
    <tableColumn id="35" xr3:uid="{00000000-0010-0000-0500-000023000000}" name="Pharmacies providing MURs"/>
    <tableColumn id="36" xr3:uid="{00000000-0010-0000-0500-000024000000}" name="Total amount of MURs provided"/>
    <tableColumn id="37" xr3:uid="{00000000-0010-0000-0500-000025000000}" name="Total cost of MURs (GBP)"/>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7:N17" totalsRowShown="0">
  <tableColumns count="14">
    <tableColumn id="1" xr3:uid="{00000000-0010-0000-0600-000001000000}" name="Financial Year"/>
    <tableColumn id="2" xr3:uid="{00000000-0010-0000-0600-000002000000}" name="Community pharmacies"/>
    <tableColumn id="3" xr3:uid="{00000000-0010-0000-0600-000003000000}" name="Pharmacies providing home AURs"/>
    <tableColumn id="4" xr3:uid="{00000000-0010-0000-0600-000004000000}" name="Total amount of home AURs"/>
    <tableColumn id="5" xr3:uid="{00000000-0010-0000-0600-000005000000}" name="Total cost of home AURs provided (GBP)"/>
    <tableColumn id="6" xr3:uid="{00000000-0010-0000-0600-000006000000}" name="Pharmacies providing premises AURs"/>
    <tableColumn id="7" xr3:uid="{00000000-0010-0000-0600-000007000000}" name="Total amount of premises AURs"/>
    <tableColumn id="8" xr3:uid="{00000000-0010-0000-0600-000008000000}" name="Total cost of premises AURs (GBP)"/>
    <tableColumn id="9" xr3:uid="{00000000-0010-0000-0600-000009000000}" name="Pharmacies providing any AURs"/>
    <tableColumn id="10" xr3:uid="{00000000-0010-0000-0600-00000A000000}" name="Total amount of all AURs"/>
    <tableColumn id="11" xr3:uid="{00000000-0010-0000-0600-00000B000000}" name="Total cost of all AURs (GBP)"/>
    <tableColumn id="12" xr3:uid="{00000000-0010-0000-0600-00000C000000}" name="Pharmacies providing SAC"/>
    <tableColumn id="13" xr3:uid="{00000000-0010-0000-0600-00000D000000}" name="Total amount of SAC"/>
    <tableColumn id="14" xr3:uid="{00000000-0010-0000-0600-00000E000000}" name="Total cost of SAC (GBP)"/>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9:J19" totalsRowShown="0">
  <tableColumns count="10">
    <tableColumn id="1" xr3:uid="{00000000-0010-0000-0700-000001000000}" name="Financial Year"/>
    <tableColumn id="2" xr3:uid="{00000000-0010-0000-0700-000002000000}" name="Community pharmacies"/>
    <tableColumn id="3" xr3:uid="{00000000-0010-0000-0700-000003000000}" name="Pharmacies providing CPCS"/>
    <tableColumn id="4" xr3:uid="{00000000-0010-0000-0700-000004000000}" name="Total amount of fees received for CPCS (GBP)"/>
    <tableColumn id="5" xr3:uid="{00000000-0010-0000-0700-000005000000}" name="Total cost of CPCS drugs (GBP)"/>
    <tableColumn id="6" xr3:uid="{00000000-0010-0000-0700-000006000000}" name="Pharmacies claiming engagement fee"/>
    <tableColumn id="7" xr3:uid="{00000000-0010-0000-0700-000007000000}" name="Total cost of engagement fees (GBP)"/>
    <tableColumn id="8" xr3:uid="{00000000-0010-0000-0700-000008000000}" name="Pharmacies providing NUMSAS"/>
    <tableColumn id="9" xr3:uid="{00000000-0010-0000-0700-000009000000}" name="Total amount of fees received for NUMSAS (GBP)"/>
    <tableColumn id="10" xr3:uid="{00000000-0010-0000-0700-00000A000000}" name="Total cost of NUMSAS drugs (GBP)"/>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8:S13" totalsRowShown="0">
  <tableColumns count="19">
    <tableColumn id="1" xr3:uid="{00000000-0010-0000-0800-000001000000}" name="Financial Year"/>
    <tableColumn id="2" xr3:uid="{00000000-0010-0000-0800-000002000000}" name="Community pharmacies"/>
    <tableColumn id="3" xr3:uid="{00000000-0010-0000-0800-000003000000}" name="Pharmacies receiving COVID-19 Test Kit Registration fees"/>
    <tableColumn id="4" xr3:uid="{00000000-0010-0000-0800-000004000000}" name="Total cost of COVID-19 Test Kit Registration fees (GBP)"/>
    <tableColumn id="5" xr3:uid="{00000000-0010-0000-0800-000005000000}" name="Pharmacies receiving COVID-19 Test Kit Set up fees"/>
    <tableColumn id="6" xr3:uid="{00000000-0010-0000-0800-000006000000}" name="Total cost of COVID-19 Test Kit Set up fees (GBP)"/>
    <tableColumn id="7" xr3:uid="{00000000-0010-0000-0800-000007000000}" name="Pharmacies providing COVID-19 Testing Kits"/>
    <tableColumn id="8" xr3:uid="{00000000-0010-0000-0800-000008000000}" name="Total cost of COVID-19 Testing Kits fees (GBP)"/>
    <tableColumn id="9" xr3:uid="{00000000-0010-0000-0800-000009000000}" name="Pharmacies claiming COVID-19 related costs"/>
    <tableColumn id="10" xr3:uid="{00000000-0010-0000-0800-00000A000000}" name="Total cost of COVID-19 related costs (GBP)"/>
    <tableColumn id="11" xr3:uid="{00000000-0010-0000-0800-00000B000000}" name="Pharmacies providing COVID-19 vaccinations"/>
    <tableColumn id="12" xr3:uid="{00000000-0010-0000-0800-00000C000000}" name="Total cost of pharmacies providing COVID-19 vaccinations (GBP)"/>
    <tableColumn id="13" xr3:uid="{00000000-0010-0000-0800-00000D000000}" name="Pharmacies claiming COVID-19 premises and refrigeration costs"/>
    <tableColumn id="14" xr3:uid="{00000000-0010-0000-0800-00000E000000}" name="Total cost of pharmacies claiming COVID-19 premises and refrigeration costs (GBP)"/>
    <tableColumn id="15" xr3:uid="{00000000-0010-0000-0800-00000F000000}" name="Pharmacies claiming COVID-19 related PPE"/>
    <tableColumn id="16" xr3:uid="{00000000-0010-0000-0800-000010000000}" name="Total cost of pharmacies claiming COVID-19 related PPE (GBP)"/>
    <tableColumn id="17" xr3:uid="{00000000-0010-0000-0800-000011000000}" name="Pharmacies providing home deliveries"/>
    <tableColumn id="18" xr3:uid="{00000000-0010-0000-0800-000012000000}" name="Total amount of home deliveries"/>
    <tableColumn id="19" xr3:uid="{00000000-0010-0000-0800-000013000000}" name="Total cost of home deliveries (GBP)"/>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nline1.snapsurveys.com/Official_Statistics_Feedbac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6"/>
  <sheetViews>
    <sheetView showGridLines="0" tabSelected="1" workbookViewId="0"/>
  </sheetViews>
  <sheetFormatPr defaultColWidth="10.90625" defaultRowHeight="12.5" x14ac:dyDescent="0.25"/>
  <sheetData>
    <row r="1" spans="1:1" ht="35" x14ac:dyDescent="0.7">
      <c r="A1" s="9" t="s">
        <v>407</v>
      </c>
    </row>
    <row r="2" spans="1:1" ht="24" x14ac:dyDescent="0.5">
      <c r="A2" s="10" t="s">
        <v>408</v>
      </c>
    </row>
    <row r="3" spans="1:1" x14ac:dyDescent="0.25">
      <c r="A3" t="s">
        <v>409</v>
      </c>
    </row>
    <row r="4" spans="1:1" ht="14.5" customHeight="1" x14ac:dyDescent="0.3">
      <c r="A4" s="1" t="s">
        <v>410</v>
      </c>
    </row>
    <row r="5" spans="1:1" ht="14.5" customHeight="1" x14ac:dyDescent="0.25">
      <c r="A5" s="8" t="str">
        <f>HYPERLINK("#'Metadata'!A1", "Metadata")</f>
        <v>Metadata</v>
      </c>
    </row>
    <row r="6" spans="1:1" ht="14.5" customHeight="1" x14ac:dyDescent="0.25">
      <c r="A6" s="8" t="str">
        <f>HYPERLINK("#'Table_1'!A1", "Table 1: Total number of Community pharmacies and appliance contractors between 2015/16 and 2024/25")</f>
        <v>Table 1: Total number of Community pharmacies and appliance contractors between 2015/16 and 2024/25</v>
      </c>
    </row>
    <row r="7" spans="1:1" ht="14.5" customHeight="1" x14ac:dyDescent="0.25">
      <c r="A7" s="8" t="str">
        <f>HYPERLINK("#'Table_2'!A1", "Table 2: Number of Pharmacies by attribute between 2015/16 and 2024/25")</f>
        <v>Table 2: Number of Pharmacies by attribute between 2015/16 and 2024/25</v>
      </c>
    </row>
    <row r="8" spans="1:1" ht="14.5" customHeight="1" x14ac:dyDescent="0.25">
      <c r="A8" s="8" t="str">
        <f>HYPERLINK("#'Table_3'!A1", "Table 3: Pharmacy activity items and cost between 2015/16 and 2024/25")</f>
        <v>Table 3: Pharmacy activity items and cost between 2015/16 and 2024/25</v>
      </c>
    </row>
    <row r="9" spans="1:1" ht="14.5" customHeight="1" x14ac:dyDescent="0.25">
      <c r="A9" s="8" t="str">
        <f>HYPERLINK("#'Table_4'!A1", "Table 4: Pharmacy activity by dispensing bands between 2015/16 and 2024/25")</f>
        <v>Table 4: Pharmacy activity by dispensing bands between 2015/16 and 2024/25</v>
      </c>
    </row>
    <row r="10" spans="1:1" ht="14.5" customHeight="1" x14ac:dyDescent="0.25">
      <c r="A10" s="8" t="str">
        <f>HYPERLINK("#'Table_5'!A1", "Table 5: Pharmacy activity for essential services fees between 2015/16 and 2024/25")</f>
        <v>Table 5: Pharmacy activity for essential services fees between 2015/16 and 2024/25</v>
      </c>
    </row>
    <row r="11" spans="1:1" ht="14.5" customHeight="1" x14ac:dyDescent="0.25">
      <c r="A11" s="8" t="str">
        <f>HYPERLINK("#'Table_6'!A1", "Table 6: Pharmacy activity for advance services - Other between 2015/16 and 2024/25")</f>
        <v>Table 6: Pharmacy activity for advance services - Other between 2015/16 and 2024/25</v>
      </c>
    </row>
    <row r="12" spans="1:1" ht="14.5" customHeight="1" x14ac:dyDescent="0.25">
      <c r="A12" s="8" t="str">
        <f>HYPERLINK("#'Table_7'!A1", "Table 7: Pharmacy activity for advance services - AUR and SAC  between 2015/16 and 2024/25")</f>
        <v>Table 7: Pharmacy activity for advance services - AUR and SAC  between 2015/16 and 2024/25</v>
      </c>
    </row>
    <row r="13" spans="1:1" ht="14.5" customHeight="1" x14ac:dyDescent="0.25">
      <c r="A13" s="8" t="str">
        <f>HYPERLINK("#'Table_8'!A1", "Table 8: Pharmacy activity for advance services - CPCS between 2015/16 and 2024/25")</f>
        <v>Table 8: Pharmacy activity for advance services - CPCS between 2015/16 and 2024/25</v>
      </c>
    </row>
    <row r="14" spans="1:1" ht="14.5" customHeight="1" x14ac:dyDescent="0.25">
      <c r="A14" s="8" t="str">
        <f>HYPERLINK("#'Table_9'!A1", "Table 9: Pharmacy activity for COVID-19 related services between 2020/21 and 2024/25")</f>
        <v>Table 9: Pharmacy activity for COVID-19 related services between 2020/21 and 2024/25</v>
      </c>
    </row>
    <row r="15" spans="1:1" ht="14.5" customHeight="1" x14ac:dyDescent="0.25">
      <c r="A15" s="8" t="str">
        <f>HYPERLINK("#'Table_10'!A1", "Table 10: Appliance contractor activity items, cost and essential fees between 2015/16 and 2024/25")</f>
        <v>Table 10: Appliance contractor activity items, cost and essential fees between 2015/16 and 2024/25</v>
      </c>
    </row>
    <row r="16" spans="1:1" ht="14.5" customHeight="1" x14ac:dyDescent="0.25">
      <c r="A16" s="8" t="str">
        <f>HYPERLINK("#'Table_11'!A1", "Table 11: Appliance contractor activity for advance services - AUR and SAC between 2015/16 and 2024/25")</f>
        <v>Table 11: Appliance contractor activity for advance services - AUR and SAC between 2015/16 and 2024/25</v>
      </c>
    </row>
    <row r="17" spans="1:2" ht="14.5" customHeight="1" x14ac:dyDescent="0.25">
      <c r="A17" s="8" t="str">
        <f>HYPERLINK("#'Table_12'!A1", "Table 12: Pharmacy and appliance contractor activity items, cost and essential fees between 2015/16 and 2024/25")</f>
        <v>Table 12: Pharmacy and appliance contractor activity items, cost and essential fees between 2015/16 and 2024/25</v>
      </c>
    </row>
    <row r="18" spans="1:2" ht="14.5" customHeight="1" x14ac:dyDescent="0.25">
      <c r="A18" s="8" t="str">
        <f>HYPERLINK("#'Table_13'!A1", "Table 13: Pharmacy and appliance contractor activity for advance services - AUR and SAC between 2015/16 and 2024/25")</f>
        <v>Table 13: Pharmacy and appliance contractor activity for advance services - AUR and SAC between 2015/16 and 2024/25</v>
      </c>
    </row>
    <row r="19" spans="1:2" ht="14.5" customHeight="1" x14ac:dyDescent="0.25">
      <c r="A19" s="8" t="str">
        <f>HYPERLINK("#'Table_14'!A1", "Table 14: NHS England Regions - Community pharmacy contractors active during  2024/25")</f>
        <v>Table 14: NHS England Regions - Community pharmacy contractors active during  2024/25</v>
      </c>
    </row>
    <row r="20" spans="1:2" ht="14.5" customHeight="1" x14ac:dyDescent="0.25">
      <c r="A20" s="8" t="str">
        <f>HYPERLINK("#'Table_15'!A1", "Table 15: Integrated Care Boards- Community pharmacy contractors active during  2024/25")</f>
        <v>Table 15: Integrated Care Boards- Community pharmacy contractors active during  2024/25</v>
      </c>
    </row>
    <row r="21" spans="1:2" ht="14.5" customHeight="1" x14ac:dyDescent="0.25">
      <c r="A21" s="8" t="str">
        <f>HYPERLINK("#'Table_16'!A1", "Table 16: NHS England Regions -  Services provided by community pharmacy contractors during 2024/25")</f>
        <v>Table 16: NHS England Regions -  Services provided by community pharmacy contractors during 2024/25</v>
      </c>
    </row>
    <row r="22" spans="1:2" ht="14.5" customHeight="1" x14ac:dyDescent="0.25">
      <c r="A22" s="8" t="str">
        <f>HYPERLINK("#'Table_17'!A1", "Table 17: Integrated Care Boards - Services provided by community pharmacy contractors during 2024/25")</f>
        <v>Table 17: Integrated Care Boards - Services provided by community pharmacy contractors during 2024/25</v>
      </c>
    </row>
    <row r="23" spans="1:2" ht="14.5" customHeight="1" x14ac:dyDescent="0.25">
      <c r="A23" s="8" t="str">
        <f>HYPERLINK("#'Table_18'!A1", "Table 18: NHS England Regions -  Services provided by community pharmacies and appliance contractors during 2024/25")</f>
        <v>Table 18: NHS England Regions -  Services provided by community pharmacies and appliance contractors during 2024/25</v>
      </c>
    </row>
    <row r="24" spans="1:2" ht="14.5" customHeight="1" x14ac:dyDescent="0.25">
      <c r="A24" s="8" t="str">
        <f>HYPERLINK("#'Table_19'!A1", "Table 19: Integrated Care Boards - Services provided by community pharmacies and appliance contractors during  2024/25")</f>
        <v>Table 19: Integrated Care Boards - Services provided by community pharmacies and appliance contractors during  2024/25</v>
      </c>
    </row>
    <row r="25" spans="1:2" ht="14.5" customHeight="1" x14ac:dyDescent="0.25">
      <c r="A25" s="8" t="str">
        <f>HYPERLINK("#'Table_20'!A1", "Table 20: Decisions on applications on appeal by decision, England 2024/25")</f>
        <v>Table 20: Decisions on applications on appeal by decision, England 2024/25</v>
      </c>
    </row>
    <row r="26" spans="1:2" ht="14.5" customHeight="1" x14ac:dyDescent="0.3">
      <c r="A26" s="1" t="s">
        <v>411</v>
      </c>
    </row>
    <row r="27" spans="1:2" ht="14.5" customHeight="1" x14ac:dyDescent="0.25">
      <c r="A27" t="s">
        <v>412</v>
      </c>
    </row>
    <row r="28" spans="1:2" ht="14.5" customHeight="1" x14ac:dyDescent="0.3">
      <c r="A28" s="1" t="s">
        <v>413</v>
      </c>
      <c r="B28" t="s">
        <v>414</v>
      </c>
    </row>
    <row r="29" spans="1:2" ht="14.5" customHeight="1" x14ac:dyDescent="0.3">
      <c r="A29" s="11" t="s">
        <v>415</v>
      </c>
    </row>
    <row r="30" spans="1:2" ht="14.5" customHeight="1" x14ac:dyDescent="0.3">
      <c r="A30" s="1" t="s">
        <v>416</v>
      </c>
    </row>
    <row r="31" spans="1:2" ht="14.5" customHeight="1" x14ac:dyDescent="0.25">
      <c r="A31" t="s">
        <v>417</v>
      </c>
    </row>
    <row r="32" spans="1:2" ht="14.5" customHeight="1" x14ac:dyDescent="0.25">
      <c r="A32" t="s">
        <v>418</v>
      </c>
    </row>
    <row r="33" spans="1:2" ht="14.5" customHeight="1" x14ac:dyDescent="0.25">
      <c r="A33" t="s">
        <v>419</v>
      </c>
    </row>
    <row r="34" spans="1:2" ht="14.5" customHeight="1" x14ac:dyDescent="0.25">
      <c r="A34" t="s">
        <v>420</v>
      </c>
    </row>
    <row r="35" spans="1:2" ht="14.5" customHeight="1" x14ac:dyDescent="0.25">
      <c r="A35" t="s">
        <v>421</v>
      </c>
    </row>
    <row r="36" spans="1:2" ht="14.5" customHeight="1" x14ac:dyDescent="0.25">
      <c r="A36" t="s">
        <v>422</v>
      </c>
    </row>
    <row r="37" spans="1:2" ht="14.5" customHeight="1" x14ac:dyDescent="0.25">
      <c r="A37" t="s">
        <v>423</v>
      </c>
    </row>
    <row r="38" spans="1:2" ht="14.5" customHeight="1" x14ac:dyDescent="0.25">
      <c r="A38" t="s">
        <v>424</v>
      </c>
    </row>
    <row r="39" spans="1:2" ht="14.5" customHeight="1" x14ac:dyDescent="0.25">
      <c r="A39" t="s">
        <v>425</v>
      </c>
    </row>
    <row r="40" spans="1:2" ht="14.5" customHeight="1" x14ac:dyDescent="0.3">
      <c r="A40" s="1" t="s">
        <v>426</v>
      </c>
    </row>
    <row r="41" spans="1:2" ht="14.5" customHeight="1" x14ac:dyDescent="0.25">
      <c r="A41" t="s">
        <v>427</v>
      </c>
    </row>
    <row r="42" spans="1:2" ht="14.5" customHeight="1" x14ac:dyDescent="0.25">
      <c r="A42" t="s">
        <v>428</v>
      </c>
    </row>
    <row r="43" spans="1:2" ht="14.5" customHeight="1" x14ac:dyDescent="0.25">
      <c r="A43" t="s">
        <v>429</v>
      </c>
    </row>
    <row r="44" spans="1:2" ht="14.5" customHeight="1" x14ac:dyDescent="0.25">
      <c r="A44" t="s">
        <v>430</v>
      </c>
    </row>
    <row r="45" spans="1:2" ht="14.5" customHeight="1" x14ac:dyDescent="0.25">
      <c r="A45" t="s">
        <v>431</v>
      </c>
    </row>
    <row r="46" spans="1:2" ht="14.5" customHeight="1" x14ac:dyDescent="0.25">
      <c r="A46" t="s">
        <v>432</v>
      </c>
      <c r="B46" t="s">
        <v>433</v>
      </c>
    </row>
  </sheetData>
  <hyperlinks>
    <hyperlink ref="A29" r:id="rId1"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8"/>
  <sheetViews>
    <sheetView showGridLines="0" workbookViewId="0">
      <selection activeCell="A4" sqref="A4"/>
    </sheetView>
  </sheetViews>
  <sheetFormatPr defaultColWidth="10.90625" defaultRowHeight="12.5" x14ac:dyDescent="0.25"/>
  <cols>
    <col min="1" max="1" width="14.7265625" customWidth="1"/>
    <col min="2" max="2" width="20.7265625" customWidth="1"/>
    <col min="3" max="3" width="25.7265625" customWidth="1"/>
    <col min="4" max="4" width="44.7265625" customWidth="1"/>
    <col min="5" max="5" width="30.7265625" customWidth="1"/>
    <col min="6" max="6" width="34.7265625" customWidth="1"/>
    <col min="7" max="7" width="35.7265625" customWidth="1"/>
    <col min="8" max="8" width="27.7265625" customWidth="1"/>
    <col min="9" max="9" width="46.7265625" customWidth="1"/>
    <col min="10" max="10" width="32.7265625" customWidth="1"/>
  </cols>
  <sheetData>
    <row r="1" spans="1:10" ht="14.5" customHeight="1" x14ac:dyDescent="0.3">
      <c r="A1" s="1" t="s">
        <v>187</v>
      </c>
    </row>
    <row r="2" spans="1:10" ht="29" customHeight="1" x14ac:dyDescent="0.3">
      <c r="A2" s="1" t="s">
        <v>58</v>
      </c>
    </row>
    <row r="3" spans="1:10" ht="14.5" customHeight="1" x14ac:dyDescent="0.25">
      <c r="A3" t="s">
        <v>59</v>
      </c>
    </row>
    <row r="4" spans="1:10" ht="14.5" customHeight="1" x14ac:dyDescent="0.25">
      <c r="A4" t="s">
        <v>188</v>
      </c>
    </row>
    <row r="5" spans="1:10" ht="14.5" customHeight="1" x14ac:dyDescent="0.25">
      <c r="A5" t="s">
        <v>128</v>
      </c>
    </row>
    <row r="6" spans="1:10" ht="14.5" customHeight="1" x14ac:dyDescent="0.25">
      <c r="A6" t="s">
        <v>189</v>
      </c>
    </row>
    <row r="7" spans="1:10" ht="14.5" customHeight="1" x14ac:dyDescent="0.25">
      <c r="A7" t="s">
        <v>190</v>
      </c>
    </row>
    <row r="8" spans="1:10" ht="14.5" customHeight="1" x14ac:dyDescent="0.25">
      <c r="A8" t="s">
        <v>191</v>
      </c>
    </row>
    <row r="9" spans="1:10" ht="29" customHeight="1" x14ac:dyDescent="0.3">
      <c r="A9" s="3" t="s">
        <v>27</v>
      </c>
      <c r="B9" s="5" t="s">
        <v>60</v>
      </c>
      <c r="C9" s="5" t="s">
        <v>192</v>
      </c>
      <c r="D9" s="5" t="s">
        <v>193</v>
      </c>
      <c r="E9" s="5" t="s">
        <v>194</v>
      </c>
      <c r="F9" s="5" t="s">
        <v>195</v>
      </c>
      <c r="G9" s="5" t="s">
        <v>196</v>
      </c>
      <c r="H9" s="5" t="s">
        <v>197</v>
      </c>
      <c r="I9" s="5" t="s">
        <v>198</v>
      </c>
      <c r="J9" s="5" t="s">
        <v>199</v>
      </c>
    </row>
    <row r="10" spans="1:10" ht="14.5" customHeight="1" x14ac:dyDescent="0.25">
      <c r="A10" s="4" t="s">
        <v>63</v>
      </c>
      <c r="B10" s="6">
        <v>11949</v>
      </c>
      <c r="C10" s="6">
        <v>0</v>
      </c>
      <c r="D10" s="7">
        <v>0</v>
      </c>
      <c r="E10" s="7">
        <v>0</v>
      </c>
      <c r="F10" s="6">
        <v>0</v>
      </c>
      <c r="G10" s="7">
        <v>0</v>
      </c>
      <c r="H10" s="6">
        <v>0</v>
      </c>
      <c r="I10" s="7">
        <v>0</v>
      </c>
      <c r="J10" s="7">
        <v>0</v>
      </c>
    </row>
    <row r="11" spans="1:10" ht="14.5" customHeight="1" x14ac:dyDescent="0.25">
      <c r="A11" s="4" t="s">
        <v>64</v>
      </c>
      <c r="B11" s="6">
        <v>11890</v>
      </c>
      <c r="C11" s="6">
        <v>0</v>
      </c>
      <c r="D11" s="7">
        <v>0</v>
      </c>
      <c r="E11" s="7">
        <v>0</v>
      </c>
      <c r="F11" s="6">
        <v>0</v>
      </c>
      <c r="G11" s="7">
        <v>0</v>
      </c>
      <c r="H11" s="6">
        <v>82</v>
      </c>
      <c r="I11" s="7">
        <v>9600</v>
      </c>
      <c r="J11" s="7">
        <v>4700.54</v>
      </c>
    </row>
    <row r="12" spans="1:10" ht="14.5" customHeight="1" x14ac:dyDescent="0.25">
      <c r="A12" s="4" t="s">
        <v>65</v>
      </c>
      <c r="B12" s="6">
        <v>11972</v>
      </c>
      <c r="C12" s="6">
        <v>0</v>
      </c>
      <c r="D12" s="7">
        <v>0</v>
      </c>
      <c r="E12" s="7">
        <v>0</v>
      </c>
      <c r="F12" s="6">
        <v>0</v>
      </c>
      <c r="G12" s="7">
        <v>0</v>
      </c>
      <c r="H12" s="6">
        <v>1685</v>
      </c>
      <c r="I12" s="7">
        <v>804301.02</v>
      </c>
      <c r="J12" s="7">
        <v>409420.96</v>
      </c>
    </row>
    <row r="13" spans="1:10" ht="14.5" customHeight="1" x14ac:dyDescent="0.25">
      <c r="A13" s="4" t="s">
        <v>66</v>
      </c>
      <c r="B13" s="6">
        <v>11886</v>
      </c>
      <c r="C13" s="6">
        <v>0</v>
      </c>
      <c r="D13" s="7">
        <v>0</v>
      </c>
      <c r="E13" s="7">
        <v>0</v>
      </c>
      <c r="F13" s="6">
        <v>0</v>
      </c>
      <c r="G13" s="7">
        <v>0</v>
      </c>
      <c r="H13" s="6">
        <v>2584</v>
      </c>
      <c r="I13" s="7">
        <v>1698279.5</v>
      </c>
      <c r="J13" s="7">
        <v>656413.21</v>
      </c>
    </row>
    <row r="14" spans="1:10" ht="14.5" customHeight="1" x14ac:dyDescent="0.25">
      <c r="A14" s="4" t="s">
        <v>67</v>
      </c>
      <c r="B14" s="6">
        <v>11826</v>
      </c>
      <c r="C14" s="6">
        <v>8644</v>
      </c>
      <c r="D14" s="7">
        <v>1996862</v>
      </c>
      <c r="E14" s="7">
        <v>572713.07999999996</v>
      </c>
      <c r="F14" s="6">
        <v>0</v>
      </c>
      <c r="G14" s="7">
        <v>0</v>
      </c>
      <c r="H14" s="6">
        <v>2741</v>
      </c>
      <c r="I14" s="7">
        <v>1561267</v>
      </c>
      <c r="J14" s="7">
        <v>577839.6</v>
      </c>
    </row>
    <row r="15" spans="1:10" ht="14.5" customHeight="1" x14ac:dyDescent="0.25">
      <c r="A15" s="4" t="s">
        <v>68</v>
      </c>
      <c r="B15" s="6">
        <v>11636</v>
      </c>
      <c r="C15" s="6">
        <v>10029</v>
      </c>
      <c r="D15" s="7">
        <v>5313084</v>
      </c>
      <c r="E15" s="7">
        <v>1564817.58</v>
      </c>
      <c r="F15" s="6">
        <v>4218</v>
      </c>
      <c r="G15" s="7">
        <v>1265400</v>
      </c>
      <c r="H15" s="6">
        <v>0</v>
      </c>
      <c r="I15" s="7">
        <v>0</v>
      </c>
      <c r="J15" s="7">
        <v>0</v>
      </c>
    </row>
    <row r="16" spans="1:10" ht="14.5" customHeight="1" x14ac:dyDescent="0.25">
      <c r="A16" s="4" t="s">
        <v>69</v>
      </c>
      <c r="B16" s="6">
        <v>11522</v>
      </c>
      <c r="C16" s="6">
        <v>9868</v>
      </c>
      <c r="D16" s="7">
        <v>9835042</v>
      </c>
      <c r="E16" s="7">
        <v>2302944.81</v>
      </c>
      <c r="F16" s="6">
        <v>5873</v>
      </c>
      <c r="G16" s="7">
        <v>1761900</v>
      </c>
      <c r="H16" s="6">
        <v>0</v>
      </c>
      <c r="I16" s="7">
        <v>0</v>
      </c>
      <c r="J16" s="7">
        <v>0</v>
      </c>
    </row>
    <row r="17" spans="1:10" ht="14.5" customHeight="1" x14ac:dyDescent="0.25">
      <c r="A17" s="4" t="s">
        <v>70</v>
      </c>
      <c r="B17" s="6">
        <v>11414</v>
      </c>
      <c r="C17" s="6">
        <v>10023</v>
      </c>
      <c r="D17" s="7">
        <v>17770788</v>
      </c>
      <c r="E17" s="7">
        <v>3116343.03</v>
      </c>
      <c r="F17" s="6">
        <v>0</v>
      </c>
      <c r="G17" s="7">
        <v>0</v>
      </c>
      <c r="H17" s="6">
        <v>0</v>
      </c>
      <c r="I17" s="7">
        <v>0</v>
      </c>
      <c r="J17" s="7">
        <v>0</v>
      </c>
    </row>
    <row r="18" spans="1:10" ht="14.5" customHeight="1" x14ac:dyDescent="0.25">
      <c r="A18" s="4" t="s">
        <v>71</v>
      </c>
      <c r="B18" s="6">
        <v>12009</v>
      </c>
      <c r="C18" s="6">
        <v>10790</v>
      </c>
      <c r="D18" s="7">
        <v>26297666</v>
      </c>
      <c r="E18" s="7">
        <v>5340021.9400000004</v>
      </c>
      <c r="F18" s="6">
        <v>0</v>
      </c>
      <c r="G18" s="7">
        <v>0</v>
      </c>
      <c r="H18" s="6">
        <v>0</v>
      </c>
      <c r="I18" s="7">
        <v>0</v>
      </c>
      <c r="J18" s="7">
        <v>0</v>
      </c>
    </row>
    <row r="19" spans="1:10" ht="14.5" customHeight="1" x14ac:dyDescent="0.25">
      <c r="A19" s="4" t="s">
        <v>72</v>
      </c>
      <c r="B19" s="6">
        <v>11098</v>
      </c>
      <c r="C19" s="6">
        <v>0</v>
      </c>
      <c r="D19" s="7">
        <v>0</v>
      </c>
      <c r="E19" s="7">
        <v>0</v>
      </c>
      <c r="F19" s="6">
        <v>0</v>
      </c>
      <c r="G19" s="7">
        <v>0</v>
      </c>
      <c r="H19" s="6">
        <v>0</v>
      </c>
      <c r="I19" s="7">
        <v>0</v>
      </c>
      <c r="J19" s="7">
        <v>0</v>
      </c>
    </row>
    <row r="20" spans="1:10" x14ac:dyDescent="0.25">
      <c r="A20" s="4"/>
      <c r="B20" s="6"/>
      <c r="C20" s="6"/>
      <c r="D20" s="7"/>
      <c r="E20" s="7"/>
      <c r="F20" s="6"/>
      <c r="G20" s="7"/>
      <c r="H20" s="6"/>
      <c r="I20" s="7"/>
      <c r="J20" s="7"/>
    </row>
    <row r="21" spans="1:10" x14ac:dyDescent="0.25">
      <c r="A21" s="4"/>
      <c r="B21" s="6"/>
      <c r="C21" s="6"/>
      <c r="D21" s="7"/>
      <c r="E21" s="7"/>
      <c r="F21" s="6"/>
      <c r="G21" s="7"/>
      <c r="H21" s="6"/>
      <c r="I21" s="7"/>
      <c r="J21" s="7"/>
    </row>
    <row r="22" spans="1:10" x14ac:dyDescent="0.25">
      <c r="A22" s="4"/>
      <c r="B22" s="6"/>
      <c r="C22" s="6"/>
      <c r="D22" s="7"/>
      <c r="E22" s="7"/>
      <c r="F22" s="6"/>
      <c r="G22" s="7"/>
      <c r="H22" s="6"/>
      <c r="I22" s="7"/>
      <c r="J22" s="7"/>
    </row>
    <row r="23" spans="1:10" x14ac:dyDescent="0.25">
      <c r="A23" s="4"/>
      <c r="B23" s="6"/>
      <c r="C23" s="6"/>
      <c r="D23" s="7"/>
      <c r="E23" s="7"/>
      <c r="F23" s="6"/>
      <c r="G23" s="7"/>
      <c r="H23" s="6"/>
      <c r="I23" s="7"/>
      <c r="J23" s="7"/>
    </row>
    <row r="24" spans="1:10" x14ac:dyDescent="0.25">
      <c r="A24" s="4"/>
      <c r="B24" s="6"/>
      <c r="C24" s="6"/>
      <c r="D24" s="7"/>
      <c r="E24" s="7"/>
      <c r="F24" s="6"/>
      <c r="G24" s="7"/>
      <c r="H24" s="6"/>
      <c r="I24" s="7"/>
      <c r="J24" s="7"/>
    </row>
    <row r="25" spans="1:10" x14ac:dyDescent="0.25">
      <c r="A25" s="4"/>
      <c r="B25" s="6"/>
      <c r="C25" s="6"/>
      <c r="D25" s="7"/>
      <c r="E25" s="7"/>
      <c r="F25" s="6"/>
      <c r="G25" s="7"/>
      <c r="H25" s="6"/>
      <c r="I25" s="7"/>
      <c r="J25" s="7"/>
    </row>
    <row r="26" spans="1:10" x14ac:dyDescent="0.25">
      <c r="A26" s="4"/>
      <c r="B26" s="6"/>
      <c r="C26" s="6"/>
      <c r="D26" s="7"/>
      <c r="E26" s="7"/>
      <c r="F26" s="6"/>
      <c r="G26" s="7"/>
      <c r="H26" s="6"/>
      <c r="I26" s="7"/>
      <c r="J26" s="7"/>
    </row>
    <row r="27" spans="1:10" x14ac:dyDescent="0.25">
      <c r="A27" s="4"/>
      <c r="B27" s="6"/>
      <c r="C27" s="6"/>
      <c r="D27" s="7"/>
      <c r="E27" s="7"/>
      <c r="F27" s="6"/>
      <c r="G27" s="7"/>
      <c r="H27" s="6"/>
      <c r="I27" s="7"/>
      <c r="J27" s="7"/>
    </row>
    <row r="28" spans="1:10" x14ac:dyDescent="0.25">
      <c r="A28" s="4"/>
      <c r="B28" s="6"/>
      <c r="C28" s="6"/>
      <c r="D28" s="7"/>
      <c r="E28" s="7"/>
      <c r="F28" s="6"/>
      <c r="G28" s="7"/>
      <c r="H28" s="6"/>
      <c r="I28" s="7"/>
      <c r="J28" s="7"/>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1"/>
  <sheetViews>
    <sheetView showGridLines="0" workbookViewId="0"/>
  </sheetViews>
  <sheetFormatPr defaultColWidth="10.90625" defaultRowHeight="12.5" x14ac:dyDescent="0.25"/>
  <cols>
    <col min="1" max="1" width="14.7265625" customWidth="1"/>
    <col min="2" max="2" width="20.7265625" customWidth="1"/>
    <col min="3" max="3" width="56.7265625" customWidth="1"/>
    <col min="4" max="4" width="55.7265625" customWidth="1"/>
    <col min="5" max="5" width="50.7265625" customWidth="1"/>
    <col min="6" max="6" width="49.7265625" customWidth="1"/>
    <col min="7" max="7" width="42.7265625" customWidth="1"/>
    <col min="8" max="8" width="46.7265625" customWidth="1"/>
    <col min="9" max="11" width="42.7265625" customWidth="1"/>
    <col min="12" max="12" width="62.7265625" customWidth="1"/>
    <col min="13" max="13" width="61.7265625" customWidth="1"/>
    <col min="14" max="14" width="81.7265625" customWidth="1"/>
    <col min="15" max="15" width="40.7265625" customWidth="1"/>
    <col min="16" max="16" width="60.7265625" customWidth="1"/>
    <col min="17" max="17" width="36.7265625" customWidth="1"/>
    <col min="18" max="18" width="31.7265625" customWidth="1"/>
    <col min="19" max="19" width="35.7265625" customWidth="1"/>
  </cols>
  <sheetData>
    <row r="1" spans="1:19" ht="14.5" customHeight="1" x14ac:dyDescent="0.3">
      <c r="A1" s="1" t="s">
        <v>200</v>
      </c>
    </row>
    <row r="2" spans="1:19" ht="29" customHeight="1" x14ac:dyDescent="0.3">
      <c r="A2" s="1" t="s">
        <v>58</v>
      </c>
    </row>
    <row r="3" spans="1:19" ht="14.5" customHeight="1" x14ac:dyDescent="0.25">
      <c r="A3" t="s">
        <v>59</v>
      </c>
    </row>
    <row r="4" spans="1:19" ht="14.5" customHeight="1" x14ac:dyDescent="0.25">
      <c r="A4" t="s">
        <v>201</v>
      </c>
    </row>
    <row r="5" spans="1:19" ht="14.5" customHeight="1" x14ac:dyDescent="0.25">
      <c r="A5" t="s">
        <v>128</v>
      </c>
    </row>
    <row r="6" spans="1:19" ht="14.5" customHeight="1" x14ac:dyDescent="0.25">
      <c r="A6" t="s">
        <v>202</v>
      </c>
    </row>
    <row r="7" spans="1:19" ht="14.5" customHeight="1" x14ac:dyDescent="0.25">
      <c r="A7" t="s">
        <v>203</v>
      </c>
    </row>
    <row r="8" spans="1:19" ht="29" customHeight="1" x14ac:dyDescent="0.3">
      <c r="A8" s="3" t="s">
        <v>27</v>
      </c>
      <c r="B8" s="5" t="s">
        <v>60</v>
      </c>
      <c r="C8" s="5" t="s">
        <v>204</v>
      </c>
      <c r="D8" s="5" t="s">
        <v>205</v>
      </c>
      <c r="E8" s="5" t="s">
        <v>206</v>
      </c>
      <c r="F8" s="5" t="s">
        <v>207</v>
      </c>
      <c r="G8" s="5" t="s">
        <v>208</v>
      </c>
      <c r="H8" s="5" t="s">
        <v>209</v>
      </c>
      <c r="I8" s="5" t="s">
        <v>210</v>
      </c>
      <c r="J8" s="5" t="s">
        <v>211</v>
      </c>
      <c r="K8" s="5" t="s">
        <v>212</v>
      </c>
      <c r="L8" s="5" t="s">
        <v>213</v>
      </c>
      <c r="M8" s="5" t="s">
        <v>214</v>
      </c>
      <c r="N8" s="5" t="s">
        <v>215</v>
      </c>
      <c r="O8" s="5" t="s">
        <v>216</v>
      </c>
      <c r="P8" s="5" t="s">
        <v>217</v>
      </c>
      <c r="Q8" s="5" t="s">
        <v>218</v>
      </c>
      <c r="R8" s="5" t="s">
        <v>219</v>
      </c>
      <c r="S8" s="5" t="s">
        <v>220</v>
      </c>
    </row>
    <row r="9" spans="1:19" ht="14.5" customHeight="1" x14ac:dyDescent="0.25">
      <c r="A9" s="4" t="s">
        <v>68</v>
      </c>
      <c r="B9" s="6">
        <v>11636</v>
      </c>
      <c r="C9" s="6">
        <v>2579</v>
      </c>
      <c r="D9" s="6">
        <v>618960</v>
      </c>
      <c r="E9" s="7">
        <v>2588</v>
      </c>
      <c r="F9" s="6">
        <v>776400</v>
      </c>
      <c r="G9" s="6">
        <v>0</v>
      </c>
      <c r="H9" s="7">
        <v>0</v>
      </c>
      <c r="I9" s="6">
        <v>0</v>
      </c>
      <c r="J9" s="7">
        <v>0</v>
      </c>
      <c r="K9" s="7">
        <v>280</v>
      </c>
      <c r="L9" s="7">
        <v>28925651.039999999</v>
      </c>
      <c r="M9" s="6">
        <v>96</v>
      </c>
      <c r="N9" s="7">
        <v>1389307.22</v>
      </c>
      <c r="O9" s="7">
        <v>10365</v>
      </c>
      <c r="P9" s="7">
        <v>18455798.18</v>
      </c>
      <c r="Q9" s="6">
        <v>9069</v>
      </c>
      <c r="R9" s="6">
        <v>5569811</v>
      </c>
      <c r="S9" s="7">
        <v>33418866</v>
      </c>
    </row>
    <row r="10" spans="1:19" ht="14.5" customHeight="1" x14ac:dyDescent="0.25">
      <c r="A10" s="4" t="s">
        <v>69</v>
      </c>
      <c r="B10" s="6">
        <v>11522</v>
      </c>
      <c r="C10" s="6">
        <v>8106</v>
      </c>
      <c r="D10" s="6">
        <v>1944720</v>
      </c>
      <c r="E10" s="7">
        <v>8624</v>
      </c>
      <c r="F10" s="6">
        <v>2587200</v>
      </c>
      <c r="G10" s="6">
        <v>11105</v>
      </c>
      <c r="H10" s="7">
        <v>49364866.200000003</v>
      </c>
      <c r="I10" s="6">
        <v>10008</v>
      </c>
      <c r="J10" s="7">
        <v>263721025.78999999</v>
      </c>
      <c r="K10" s="7">
        <v>1469</v>
      </c>
      <c r="L10" s="7">
        <v>293165261.31999999</v>
      </c>
      <c r="M10" s="6">
        <v>842</v>
      </c>
      <c r="N10" s="7">
        <v>13260017.83</v>
      </c>
      <c r="O10" s="7">
        <v>9</v>
      </c>
      <c r="P10" s="7">
        <v>20168.990000000002</v>
      </c>
      <c r="Q10" s="6">
        <v>2519</v>
      </c>
      <c r="R10" s="6">
        <v>417151</v>
      </c>
      <c r="S10" s="7">
        <v>2502906</v>
      </c>
    </row>
    <row r="11" spans="1:19" ht="14.5" customHeight="1" x14ac:dyDescent="0.25">
      <c r="A11" s="4" t="s">
        <v>70</v>
      </c>
      <c r="B11" s="6">
        <v>11414</v>
      </c>
      <c r="C11" s="6">
        <v>0</v>
      </c>
      <c r="D11" s="6">
        <v>0</v>
      </c>
      <c r="E11" s="7">
        <v>0</v>
      </c>
      <c r="F11" s="6">
        <v>0</v>
      </c>
      <c r="G11" s="6">
        <v>0</v>
      </c>
      <c r="H11" s="7">
        <v>0</v>
      </c>
      <c r="I11" s="6">
        <v>3</v>
      </c>
      <c r="J11" s="7">
        <v>108908.52</v>
      </c>
      <c r="K11" s="7">
        <v>1610</v>
      </c>
      <c r="L11" s="7">
        <v>106182892.12</v>
      </c>
      <c r="M11" s="6">
        <v>380</v>
      </c>
      <c r="N11" s="7">
        <v>6078611.25</v>
      </c>
      <c r="O11" s="7">
        <v>0</v>
      </c>
      <c r="P11" s="7">
        <v>0</v>
      </c>
      <c r="Q11" s="6">
        <v>0</v>
      </c>
      <c r="R11" s="6">
        <v>0</v>
      </c>
      <c r="S11" s="7">
        <v>0</v>
      </c>
    </row>
    <row r="12" spans="1:19" ht="14.5" customHeight="1" x14ac:dyDescent="0.25">
      <c r="A12" s="4" t="s">
        <v>71</v>
      </c>
      <c r="B12" s="6">
        <v>12009</v>
      </c>
      <c r="C12" s="6">
        <v>0</v>
      </c>
      <c r="D12" s="6">
        <v>0</v>
      </c>
      <c r="E12" s="7">
        <v>0</v>
      </c>
      <c r="F12" s="6">
        <v>0</v>
      </c>
      <c r="G12" s="6">
        <v>0</v>
      </c>
      <c r="H12" s="7">
        <v>0</v>
      </c>
      <c r="I12" s="6">
        <v>0</v>
      </c>
      <c r="J12" s="7">
        <v>0</v>
      </c>
      <c r="K12" s="7">
        <v>3275</v>
      </c>
      <c r="L12" s="7">
        <v>74811742.719999999</v>
      </c>
      <c r="M12" s="6">
        <v>170</v>
      </c>
      <c r="N12" s="7">
        <v>1502589.08</v>
      </c>
      <c r="O12" s="7">
        <v>0</v>
      </c>
      <c r="P12" s="7">
        <v>0</v>
      </c>
      <c r="Q12" s="6">
        <v>0</v>
      </c>
      <c r="R12" s="6">
        <v>0</v>
      </c>
      <c r="S12" s="7">
        <v>0</v>
      </c>
    </row>
    <row r="13" spans="1:19" ht="14.5" customHeight="1" x14ac:dyDescent="0.25">
      <c r="A13" s="4" t="s">
        <v>72</v>
      </c>
      <c r="B13" s="6">
        <v>11098</v>
      </c>
      <c r="C13" s="6">
        <v>0</v>
      </c>
      <c r="D13" s="6">
        <v>0</v>
      </c>
      <c r="E13" s="7">
        <v>0</v>
      </c>
      <c r="F13" s="6">
        <v>0</v>
      </c>
      <c r="G13" s="6">
        <v>0</v>
      </c>
      <c r="H13" s="7">
        <v>0</v>
      </c>
      <c r="I13" s="6">
        <v>0</v>
      </c>
      <c r="J13" s="7">
        <v>0</v>
      </c>
      <c r="K13" s="7">
        <v>4690</v>
      </c>
      <c r="L13" s="7">
        <v>54081554.960000001</v>
      </c>
      <c r="M13" s="6">
        <v>134</v>
      </c>
      <c r="N13" s="7">
        <v>923710.53</v>
      </c>
      <c r="O13" s="7">
        <v>0</v>
      </c>
      <c r="P13" s="7">
        <v>0</v>
      </c>
      <c r="Q13" s="6">
        <v>0</v>
      </c>
      <c r="R13" s="6">
        <v>0</v>
      </c>
      <c r="S13" s="7">
        <v>0</v>
      </c>
    </row>
    <row r="14" spans="1:19" x14ac:dyDescent="0.25">
      <c r="A14" s="4"/>
      <c r="B14" s="6"/>
      <c r="C14" s="6"/>
      <c r="D14" s="6"/>
      <c r="E14" s="7"/>
      <c r="F14" s="6"/>
      <c r="G14" s="6"/>
      <c r="H14" s="7"/>
      <c r="I14" s="6"/>
      <c r="J14" s="7"/>
      <c r="K14" s="7"/>
      <c r="L14" s="7"/>
      <c r="M14" s="6"/>
      <c r="N14" s="7"/>
      <c r="O14" s="7"/>
      <c r="P14" s="7"/>
      <c r="Q14" s="6"/>
      <c r="R14" s="6"/>
      <c r="S14" s="7"/>
    </row>
    <row r="15" spans="1:19" x14ac:dyDescent="0.25">
      <c r="A15" s="4"/>
      <c r="B15" s="6"/>
      <c r="C15" s="6"/>
      <c r="D15" s="6"/>
      <c r="E15" s="7"/>
      <c r="F15" s="6"/>
      <c r="G15" s="6"/>
      <c r="H15" s="7"/>
      <c r="I15" s="6"/>
      <c r="J15" s="7"/>
      <c r="K15" s="7"/>
      <c r="L15" s="7"/>
      <c r="M15" s="6"/>
      <c r="N15" s="7"/>
      <c r="O15" s="7"/>
      <c r="P15" s="7"/>
      <c r="Q15" s="6"/>
      <c r="R15" s="6"/>
      <c r="S15" s="7"/>
    </row>
    <row r="16" spans="1:19" x14ac:dyDescent="0.25">
      <c r="A16" s="4"/>
      <c r="B16" s="6"/>
      <c r="C16" s="6"/>
      <c r="D16" s="6"/>
      <c r="E16" s="7"/>
      <c r="F16" s="6"/>
      <c r="G16" s="6"/>
      <c r="H16" s="7"/>
      <c r="I16" s="6"/>
      <c r="J16" s="7"/>
      <c r="K16" s="7"/>
      <c r="L16" s="7"/>
      <c r="M16" s="6"/>
      <c r="N16" s="7"/>
      <c r="O16" s="7"/>
      <c r="P16" s="7"/>
      <c r="Q16" s="6"/>
      <c r="R16" s="6"/>
      <c r="S16" s="7"/>
    </row>
    <row r="17" spans="1:19" x14ac:dyDescent="0.25">
      <c r="A17" s="4"/>
      <c r="B17" s="6"/>
      <c r="C17" s="6"/>
      <c r="D17" s="6"/>
      <c r="E17" s="7"/>
      <c r="F17" s="6"/>
      <c r="G17" s="6"/>
      <c r="H17" s="7"/>
      <c r="I17" s="6"/>
      <c r="J17" s="7"/>
      <c r="K17" s="7"/>
      <c r="L17" s="7"/>
      <c r="M17" s="6"/>
      <c r="N17" s="7"/>
      <c r="O17" s="7"/>
      <c r="P17" s="7"/>
      <c r="Q17" s="6"/>
      <c r="R17" s="6"/>
      <c r="S17" s="7"/>
    </row>
    <row r="18" spans="1:19" x14ac:dyDescent="0.25">
      <c r="A18" s="4"/>
      <c r="B18" s="6"/>
      <c r="C18" s="6"/>
      <c r="D18" s="6"/>
      <c r="E18" s="7"/>
      <c r="F18" s="6"/>
      <c r="G18" s="6"/>
      <c r="H18" s="7"/>
      <c r="I18" s="6"/>
      <c r="J18" s="7"/>
      <c r="K18" s="7"/>
      <c r="L18" s="7"/>
      <c r="M18" s="6"/>
      <c r="N18" s="7"/>
      <c r="O18" s="7"/>
      <c r="P18" s="7"/>
      <c r="Q18" s="6"/>
      <c r="R18" s="6"/>
      <c r="S18" s="7"/>
    </row>
    <row r="19" spans="1:19" x14ac:dyDescent="0.25">
      <c r="A19" s="4"/>
      <c r="B19" s="6"/>
      <c r="C19" s="6"/>
      <c r="D19" s="6"/>
      <c r="E19" s="7"/>
      <c r="F19" s="6"/>
      <c r="G19" s="6"/>
      <c r="H19" s="7"/>
      <c r="I19" s="6"/>
      <c r="J19" s="7"/>
      <c r="K19" s="7"/>
      <c r="L19" s="7"/>
      <c r="M19" s="6"/>
      <c r="N19" s="7"/>
      <c r="O19" s="7"/>
      <c r="P19" s="7"/>
      <c r="Q19" s="6"/>
      <c r="R19" s="6"/>
      <c r="S19" s="7"/>
    </row>
    <row r="20" spans="1:19" x14ac:dyDescent="0.25">
      <c r="A20" s="4"/>
      <c r="B20" s="6"/>
      <c r="C20" s="6"/>
      <c r="D20" s="6"/>
      <c r="E20" s="7"/>
      <c r="F20" s="6"/>
      <c r="G20" s="6"/>
      <c r="H20" s="7"/>
      <c r="I20" s="6"/>
      <c r="J20" s="7"/>
      <c r="K20" s="7"/>
      <c r="L20" s="7"/>
      <c r="M20" s="6"/>
      <c r="N20" s="7"/>
      <c r="O20" s="7"/>
      <c r="P20" s="7"/>
      <c r="Q20" s="6"/>
      <c r="R20" s="6"/>
      <c r="S20" s="7"/>
    </row>
    <row r="21" spans="1:19" x14ac:dyDescent="0.25">
      <c r="A21" s="4"/>
      <c r="B21" s="6"/>
      <c r="C21" s="6"/>
      <c r="D21" s="6"/>
      <c r="E21" s="7"/>
      <c r="F21" s="6"/>
      <c r="G21" s="6"/>
      <c r="H21" s="7"/>
      <c r="I21" s="6"/>
      <c r="J21" s="7"/>
      <c r="K21" s="7"/>
      <c r="L21" s="7"/>
      <c r="M21" s="6"/>
      <c r="N21" s="7"/>
      <c r="O21" s="7"/>
      <c r="P21" s="7"/>
      <c r="Q21" s="6"/>
      <c r="R21" s="6"/>
      <c r="S21" s="7"/>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0"/>
  <sheetViews>
    <sheetView showGridLines="0" workbookViewId="0"/>
  </sheetViews>
  <sheetFormatPr defaultColWidth="10.90625" defaultRowHeight="12.5" x14ac:dyDescent="0.25"/>
  <cols>
    <col min="1" max="1" width="14.7265625" customWidth="1"/>
    <col min="2" max="2" width="21.7265625" customWidth="1"/>
    <col min="3" max="3" width="34.7265625" customWidth="1"/>
    <col min="4" max="4" width="48.7265625" customWidth="1"/>
    <col min="5" max="5" width="46.7265625" customWidth="1"/>
    <col min="6" max="6" width="40.7265625" customWidth="1"/>
    <col min="7" max="7" width="33.7265625" customWidth="1"/>
    <col min="8" max="8" width="41.7265625" customWidth="1"/>
    <col min="9" max="9" width="40.7265625" customWidth="1"/>
    <col min="10" max="10" width="45.7265625" customWidth="1"/>
    <col min="11" max="11" width="51.7265625" customWidth="1"/>
    <col min="12" max="12" width="35.7265625" customWidth="1"/>
    <col min="13" max="13" width="39.7265625" customWidth="1"/>
    <col min="14" max="14" width="36.7265625" customWidth="1"/>
    <col min="15" max="15" width="20.7265625" customWidth="1"/>
    <col min="16" max="16" width="24.7265625" customWidth="1"/>
    <col min="17" max="17" width="52.7265625" customWidth="1"/>
    <col min="18" max="18" width="40.7265625" customWidth="1"/>
  </cols>
  <sheetData>
    <row r="1" spans="1:19" ht="14.5" customHeight="1" x14ac:dyDescent="0.3">
      <c r="A1" s="1" t="s">
        <v>221</v>
      </c>
    </row>
    <row r="2" spans="1:19" ht="29" customHeight="1" x14ac:dyDescent="0.3">
      <c r="A2" s="1" t="s">
        <v>58</v>
      </c>
    </row>
    <row r="3" spans="1:19" ht="14.5" customHeight="1" x14ac:dyDescent="0.25">
      <c r="A3" t="s">
        <v>59</v>
      </c>
    </row>
    <row r="4" spans="1:19" ht="14.5" customHeight="1" x14ac:dyDescent="0.25">
      <c r="A4" t="s">
        <v>222</v>
      </c>
    </row>
    <row r="5" spans="1:19" ht="29" customHeight="1" x14ac:dyDescent="0.3">
      <c r="A5" s="3" t="s">
        <v>27</v>
      </c>
      <c r="B5" s="5" t="s">
        <v>61</v>
      </c>
      <c r="C5" s="5" t="s">
        <v>85</v>
      </c>
      <c r="D5" s="5" t="s">
        <v>86</v>
      </c>
      <c r="E5" s="5" t="s">
        <v>223</v>
      </c>
      <c r="F5" s="5" t="s">
        <v>224</v>
      </c>
      <c r="G5" s="5" t="s">
        <v>225</v>
      </c>
      <c r="H5" s="5" t="s">
        <v>89</v>
      </c>
      <c r="I5" s="5" t="s">
        <v>105</v>
      </c>
      <c r="J5" s="5" t="s">
        <v>106</v>
      </c>
      <c r="K5" s="5" t="s">
        <v>226</v>
      </c>
      <c r="L5" s="5" t="s">
        <v>120</v>
      </c>
      <c r="M5" s="5" t="s">
        <v>121</v>
      </c>
      <c r="N5" s="5" t="s">
        <v>227</v>
      </c>
      <c r="O5" s="5" t="s">
        <v>123</v>
      </c>
      <c r="P5" s="5" t="s">
        <v>124</v>
      </c>
      <c r="Q5" s="5" t="s">
        <v>228</v>
      </c>
      <c r="R5" s="5" t="s">
        <v>118</v>
      </c>
      <c r="S5" s="5"/>
    </row>
    <row r="6" spans="1:19" ht="14.5" customHeight="1" x14ac:dyDescent="0.25">
      <c r="A6" s="4" t="s">
        <v>63</v>
      </c>
      <c r="B6" s="6">
        <v>116</v>
      </c>
      <c r="C6" s="6">
        <v>7910890</v>
      </c>
      <c r="D6" s="7">
        <v>423689084.01999998</v>
      </c>
      <c r="E6" s="6">
        <v>1739.5416666666699</v>
      </c>
      <c r="F6" s="6">
        <v>103</v>
      </c>
      <c r="G6" s="6">
        <v>1310273</v>
      </c>
      <c r="H6" s="7">
        <v>16.562902530562301</v>
      </c>
      <c r="I6" s="6">
        <v>8036395</v>
      </c>
      <c r="J6" s="7">
        <v>7232755.5</v>
      </c>
      <c r="K6" s="6">
        <v>116</v>
      </c>
      <c r="L6" s="6">
        <v>1239626</v>
      </c>
      <c r="M6" s="7">
        <v>5103871.5599999996</v>
      </c>
      <c r="N6" s="6">
        <v>5</v>
      </c>
      <c r="O6" s="6">
        <v>198</v>
      </c>
      <c r="P6" s="7">
        <v>3387.19</v>
      </c>
      <c r="Q6" s="6">
        <v>35</v>
      </c>
      <c r="R6" s="7">
        <v>27318.2</v>
      </c>
      <c r="S6" s="7"/>
    </row>
    <row r="7" spans="1:19" ht="14.5" customHeight="1" x14ac:dyDescent="0.25">
      <c r="A7" s="4" t="s">
        <v>64</v>
      </c>
      <c r="B7" s="6">
        <v>111</v>
      </c>
      <c r="C7" s="6">
        <v>8492704</v>
      </c>
      <c r="D7" s="7">
        <v>462965021.67000002</v>
      </c>
      <c r="E7" s="6">
        <v>1949.5</v>
      </c>
      <c r="F7" s="6">
        <v>103</v>
      </c>
      <c r="G7" s="6">
        <v>2563788</v>
      </c>
      <c r="H7" s="7">
        <v>30.188123829583599</v>
      </c>
      <c r="I7" s="6">
        <v>8627873</v>
      </c>
      <c r="J7" s="7">
        <v>7765085.7000000002</v>
      </c>
      <c r="K7" s="6">
        <v>111</v>
      </c>
      <c r="L7" s="6">
        <v>1360997</v>
      </c>
      <c r="M7" s="7">
        <v>5650313.2000000002</v>
      </c>
      <c r="N7" s="6">
        <v>7</v>
      </c>
      <c r="O7" s="6">
        <v>351</v>
      </c>
      <c r="P7" s="7">
        <v>5695.28</v>
      </c>
      <c r="Q7" s="6">
        <v>24</v>
      </c>
      <c r="R7" s="7">
        <v>6887.4</v>
      </c>
      <c r="S7" s="7"/>
    </row>
    <row r="8" spans="1:19" ht="14.5" customHeight="1" x14ac:dyDescent="0.25">
      <c r="A8" s="4" t="s">
        <v>65</v>
      </c>
      <c r="B8" s="6">
        <v>111</v>
      </c>
      <c r="C8" s="6">
        <v>8627910</v>
      </c>
      <c r="D8" s="7">
        <v>490363499.63999999</v>
      </c>
      <c r="E8" s="6">
        <v>1961.1666666666699</v>
      </c>
      <c r="F8" s="6">
        <v>103</v>
      </c>
      <c r="G8" s="6">
        <v>3375612</v>
      </c>
      <c r="H8" s="7">
        <v>39.124330225975903</v>
      </c>
      <c r="I8" s="6">
        <v>8766819</v>
      </c>
      <c r="J8" s="7">
        <v>7890137.0999999996</v>
      </c>
      <c r="K8" s="6">
        <v>111</v>
      </c>
      <c r="L8" s="6">
        <v>1467879</v>
      </c>
      <c r="M8" s="7">
        <v>6146358.7199999997</v>
      </c>
      <c r="N8" s="6">
        <v>3</v>
      </c>
      <c r="O8" s="6">
        <v>591</v>
      </c>
      <c r="P8" s="7">
        <v>7381.9</v>
      </c>
      <c r="Q8" s="6">
        <v>24</v>
      </c>
      <c r="R8" s="7">
        <v>4963.3999999999996</v>
      </c>
      <c r="S8" s="7"/>
    </row>
    <row r="9" spans="1:19" ht="14.5" customHeight="1" x14ac:dyDescent="0.25">
      <c r="A9" s="4" t="s">
        <v>66</v>
      </c>
      <c r="B9" s="6">
        <v>111</v>
      </c>
      <c r="C9" s="6">
        <v>9043637</v>
      </c>
      <c r="D9" s="7">
        <v>527418878.11000001</v>
      </c>
      <c r="E9" s="6">
        <v>2066.1666666666702</v>
      </c>
      <c r="F9" s="6">
        <v>104</v>
      </c>
      <c r="G9" s="6">
        <v>4293757</v>
      </c>
      <c r="H9" s="7">
        <v>47.478210370451599</v>
      </c>
      <c r="I9" s="6">
        <v>9190838</v>
      </c>
      <c r="J9" s="7">
        <v>8271754.2000000002</v>
      </c>
      <c r="K9" s="6">
        <v>111</v>
      </c>
      <c r="L9" s="6">
        <v>1642006</v>
      </c>
      <c r="M9" s="7">
        <v>6827838.5999999996</v>
      </c>
      <c r="N9" s="6">
        <v>7</v>
      </c>
      <c r="O9" s="6">
        <v>1384</v>
      </c>
      <c r="P9" s="7">
        <v>17500.150000000001</v>
      </c>
      <c r="Q9" s="6">
        <v>20</v>
      </c>
      <c r="R9" s="7">
        <v>6814.6</v>
      </c>
      <c r="S9" s="7"/>
    </row>
    <row r="10" spans="1:19" ht="14.5" customHeight="1" x14ac:dyDescent="0.25">
      <c r="A10" s="4" t="s">
        <v>67</v>
      </c>
      <c r="B10" s="6">
        <v>112</v>
      </c>
      <c r="C10" s="6">
        <v>9787035</v>
      </c>
      <c r="D10" s="7">
        <v>578065604.25999999</v>
      </c>
      <c r="E10" s="6">
        <v>2126.3333333333298</v>
      </c>
      <c r="F10" s="6">
        <v>108</v>
      </c>
      <c r="G10" s="6">
        <v>5424890</v>
      </c>
      <c r="H10" s="7">
        <v>55.429351177348401</v>
      </c>
      <c r="I10" s="6">
        <v>9919042</v>
      </c>
      <c r="J10" s="7">
        <v>8927137.8000000007</v>
      </c>
      <c r="K10" s="6">
        <v>112</v>
      </c>
      <c r="L10" s="6">
        <v>1817473</v>
      </c>
      <c r="M10" s="7">
        <v>7595440.3200000003</v>
      </c>
      <c r="N10" s="6">
        <v>7</v>
      </c>
      <c r="O10" s="6">
        <v>948</v>
      </c>
      <c r="P10" s="7">
        <v>10527.97</v>
      </c>
      <c r="Q10" s="6">
        <v>21</v>
      </c>
      <c r="R10" s="7">
        <v>49613.2</v>
      </c>
      <c r="S10" s="7"/>
    </row>
    <row r="11" spans="1:19" ht="14.5" customHeight="1" x14ac:dyDescent="0.25">
      <c r="A11" s="4" t="s">
        <v>68</v>
      </c>
      <c r="B11" s="6">
        <v>112</v>
      </c>
      <c r="C11" s="6">
        <v>10020141</v>
      </c>
      <c r="D11" s="7">
        <v>600151727.92999995</v>
      </c>
      <c r="E11" s="6">
        <v>2085.8333333333298</v>
      </c>
      <c r="F11" s="6">
        <v>110</v>
      </c>
      <c r="G11" s="6">
        <v>7018524</v>
      </c>
      <c r="H11" s="7">
        <v>70.044164049188495</v>
      </c>
      <c r="I11" s="6">
        <v>10156180</v>
      </c>
      <c r="J11" s="7">
        <v>9140562</v>
      </c>
      <c r="K11" s="6">
        <v>112</v>
      </c>
      <c r="L11" s="6">
        <v>1898362</v>
      </c>
      <c r="M11" s="7">
        <v>7974869.9699999997</v>
      </c>
      <c r="N11" s="6">
        <v>6</v>
      </c>
      <c r="O11" s="6">
        <v>1095</v>
      </c>
      <c r="P11" s="7">
        <v>18401.080000000002</v>
      </c>
      <c r="Q11" s="6">
        <v>13</v>
      </c>
      <c r="R11" s="7">
        <v>22461.4</v>
      </c>
      <c r="S11" s="7"/>
    </row>
    <row r="12" spans="1:19" ht="14.5" customHeight="1" x14ac:dyDescent="0.25">
      <c r="A12" s="4" t="s">
        <v>69</v>
      </c>
      <c r="B12" s="6">
        <v>111</v>
      </c>
      <c r="C12" s="6">
        <v>10908020</v>
      </c>
      <c r="D12" s="7">
        <v>649500052.11000001</v>
      </c>
      <c r="E12" s="6">
        <v>2071.75</v>
      </c>
      <c r="F12" s="6">
        <v>109</v>
      </c>
      <c r="G12" s="6">
        <v>8115341</v>
      </c>
      <c r="H12" s="7">
        <v>74.397929230052796</v>
      </c>
      <c r="I12" s="6">
        <v>11013444</v>
      </c>
      <c r="J12" s="7">
        <v>9912099.5999999996</v>
      </c>
      <c r="K12" s="6">
        <v>111</v>
      </c>
      <c r="L12" s="6">
        <v>2037887</v>
      </c>
      <c r="M12" s="7">
        <v>8671868.0500000007</v>
      </c>
      <c r="N12" s="6">
        <v>3</v>
      </c>
      <c r="O12" s="6">
        <v>689</v>
      </c>
      <c r="P12" s="7">
        <v>16738.27</v>
      </c>
      <c r="Q12" s="6">
        <v>13</v>
      </c>
      <c r="R12" s="7">
        <v>24986</v>
      </c>
      <c r="S12" s="7"/>
    </row>
    <row r="13" spans="1:19" ht="14.5" customHeight="1" x14ac:dyDescent="0.25">
      <c r="A13" s="4" t="s">
        <v>70</v>
      </c>
      <c r="B13" s="6">
        <v>111</v>
      </c>
      <c r="C13" s="6">
        <v>11126886</v>
      </c>
      <c r="D13" s="7">
        <v>692724628.96000004</v>
      </c>
      <c r="E13" s="6">
        <v>2043.6666666666699</v>
      </c>
      <c r="F13" s="6">
        <v>109</v>
      </c>
      <c r="G13" s="6">
        <v>8549030</v>
      </c>
      <c r="H13" s="7">
        <v>76.832188269026901</v>
      </c>
      <c r="I13" s="6">
        <v>11230492</v>
      </c>
      <c r="J13" s="7">
        <v>10107442.800000001</v>
      </c>
      <c r="K13" s="6">
        <v>111</v>
      </c>
      <c r="L13" s="6">
        <v>2178818</v>
      </c>
      <c r="M13" s="7">
        <v>9429288.6199999992</v>
      </c>
      <c r="N13" s="6">
        <v>5</v>
      </c>
      <c r="O13" s="6">
        <v>958</v>
      </c>
      <c r="P13" s="7">
        <v>17372.25</v>
      </c>
      <c r="Q13" s="6">
        <v>17</v>
      </c>
      <c r="R13" s="7">
        <v>24151.4</v>
      </c>
      <c r="S13" s="7"/>
    </row>
    <row r="14" spans="1:19" ht="14.5" customHeight="1" x14ac:dyDescent="0.25">
      <c r="A14" s="4" t="s">
        <v>71</v>
      </c>
      <c r="B14" s="6">
        <v>112</v>
      </c>
      <c r="C14" s="6">
        <v>11671262</v>
      </c>
      <c r="D14" s="7">
        <v>743644323.91999996</v>
      </c>
      <c r="E14" s="6">
        <v>2029.0833333333301</v>
      </c>
      <c r="F14" s="6">
        <v>110</v>
      </c>
      <c r="G14" s="6">
        <v>9164803</v>
      </c>
      <c r="H14" s="7">
        <v>78.524524597254398</v>
      </c>
      <c r="I14" s="6">
        <v>11809441</v>
      </c>
      <c r="J14" s="7">
        <v>10628496.9</v>
      </c>
      <c r="K14" s="6">
        <v>112</v>
      </c>
      <c r="L14" s="6">
        <v>2323407</v>
      </c>
      <c r="M14" s="7">
        <v>10217197.92</v>
      </c>
      <c r="N14" s="6">
        <v>4</v>
      </c>
      <c r="O14" s="6">
        <v>1815</v>
      </c>
      <c r="P14" s="7">
        <v>35685.35</v>
      </c>
      <c r="Q14" s="6">
        <v>17</v>
      </c>
      <c r="R14" s="7">
        <v>41449.199999999997</v>
      </c>
      <c r="S14" s="7"/>
    </row>
    <row r="15" spans="1:19" ht="14.5" customHeight="1" x14ac:dyDescent="0.25">
      <c r="A15" s="4" t="s">
        <v>72</v>
      </c>
      <c r="B15" s="6">
        <v>111</v>
      </c>
      <c r="C15" s="6">
        <v>12509047</v>
      </c>
      <c r="D15" s="7">
        <v>815221847.46000004</v>
      </c>
      <c r="E15" s="6">
        <v>1902.8333333333301</v>
      </c>
      <c r="F15" s="6">
        <v>109</v>
      </c>
      <c r="G15" s="6">
        <v>9882012</v>
      </c>
      <c r="H15" s="7">
        <v>78.998919741847601</v>
      </c>
      <c r="I15" s="6">
        <v>12666732</v>
      </c>
      <c r="J15" s="7">
        <v>11558633.220000001</v>
      </c>
      <c r="K15" s="6">
        <v>111</v>
      </c>
      <c r="L15" s="6">
        <v>2525926</v>
      </c>
      <c r="M15" s="7">
        <v>11289169.119999999</v>
      </c>
      <c r="N15" s="6">
        <v>3</v>
      </c>
      <c r="O15" s="6">
        <v>2401</v>
      </c>
      <c r="P15" s="7">
        <v>50076.72</v>
      </c>
      <c r="Q15" s="6">
        <v>11</v>
      </c>
      <c r="R15" s="7">
        <v>48455.92</v>
      </c>
      <c r="S15" s="7"/>
    </row>
    <row r="16" spans="1:19" x14ac:dyDescent="0.25">
      <c r="A16" s="4"/>
      <c r="B16" s="6"/>
      <c r="C16" s="6"/>
      <c r="D16" s="7"/>
      <c r="E16" s="6"/>
      <c r="F16" s="6"/>
      <c r="G16" s="6"/>
      <c r="H16" s="7"/>
      <c r="I16" s="6"/>
      <c r="J16" s="7"/>
      <c r="K16" s="6"/>
      <c r="L16" s="6"/>
      <c r="M16" s="7"/>
      <c r="N16" s="6"/>
      <c r="O16" s="6"/>
      <c r="P16" s="7"/>
      <c r="Q16" s="6"/>
      <c r="R16" s="7"/>
      <c r="S16" s="7"/>
    </row>
    <row r="17" spans="1:19" x14ac:dyDescent="0.25">
      <c r="A17" s="4"/>
      <c r="B17" s="6"/>
      <c r="C17" s="6"/>
      <c r="D17" s="7"/>
      <c r="E17" s="6"/>
      <c r="F17" s="6"/>
      <c r="G17" s="6"/>
      <c r="H17" s="7"/>
      <c r="I17" s="6"/>
      <c r="J17" s="7"/>
      <c r="K17" s="6"/>
      <c r="L17" s="6"/>
      <c r="M17" s="7"/>
      <c r="N17" s="6"/>
      <c r="O17" s="6"/>
      <c r="P17" s="7"/>
      <c r="Q17" s="6"/>
      <c r="R17" s="7"/>
      <c r="S17" s="7"/>
    </row>
    <row r="18" spans="1:19" x14ac:dyDescent="0.25">
      <c r="A18" s="4"/>
      <c r="B18" s="6"/>
      <c r="C18" s="6"/>
      <c r="D18" s="7"/>
      <c r="E18" s="6"/>
      <c r="F18" s="6"/>
      <c r="G18" s="6"/>
      <c r="H18" s="7"/>
      <c r="I18" s="6"/>
      <c r="J18" s="7"/>
      <c r="K18" s="6"/>
      <c r="L18" s="6"/>
      <c r="M18" s="7"/>
      <c r="N18" s="6"/>
      <c r="O18" s="6"/>
      <c r="P18" s="7"/>
      <c r="Q18" s="6"/>
      <c r="R18" s="7"/>
      <c r="S18" s="7"/>
    </row>
    <row r="19" spans="1:19" x14ac:dyDescent="0.25">
      <c r="A19" s="4"/>
      <c r="B19" s="6"/>
      <c r="C19" s="6"/>
      <c r="D19" s="7"/>
      <c r="E19" s="6"/>
      <c r="F19" s="6"/>
      <c r="G19" s="6"/>
      <c r="H19" s="7"/>
      <c r="I19" s="6"/>
      <c r="J19" s="7"/>
      <c r="K19" s="6"/>
      <c r="L19" s="6"/>
      <c r="M19" s="7"/>
      <c r="N19" s="6"/>
      <c r="O19" s="6"/>
      <c r="P19" s="7"/>
      <c r="Q19" s="6"/>
      <c r="R19" s="7"/>
      <c r="S19" s="7"/>
    </row>
    <row r="20" spans="1:19" x14ac:dyDescent="0.25">
      <c r="A20" s="4"/>
      <c r="B20" s="6"/>
      <c r="C20" s="6"/>
      <c r="D20" s="7"/>
      <c r="E20" s="6"/>
      <c r="F20" s="6"/>
      <c r="G20" s="6"/>
      <c r="H20" s="7"/>
      <c r="I20" s="6"/>
      <c r="J20" s="7"/>
      <c r="K20" s="6"/>
      <c r="L20" s="6"/>
      <c r="M20" s="7"/>
      <c r="N20" s="6"/>
      <c r="O20" s="6"/>
      <c r="P20" s="7"/>
      <c r="Q20" s="6"/>
      <c r="R20" s="7"/>
      <c r="S20" s="7"/>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0"/>
  <sheetViews>
    <sheetView showGridLines="0" workbookViewId="0"/>
  </sheetViews>
  <sheetFormatPr defaultColWidth="10.90625" defaultRowHeight="12.5" x14ac:dyDescent="0.25"/>
  <cols>
    <col min="1" max="1" width="14.7265625" customWidth="1"/>
    <col min="2" max="2" width="21.7265625" customWidth="1"/>
    <col min="3" max="3" width="41.7265625" customWidth="1"/>
    <col min="4" max="4" width="25.7265625" customWidth="1"/>
    <col min="5" max="5" width="29.7265625" customWidth="1"/>
    <col min="6" max="6" width="55.7265625" customWidth="1"/>
    <col min="7" max="7" width="29.7265625" customWidth="1"/>
    <col min="8" max="8" width="33.7265625" customWidth="1"/>
    <col min="9" max="9" width="50.7265625" customWidth="1"/>
    <col min="10" max="10" width="24.7265625" customWidth="1"/>
    <col min="11" max="11" width="28.7265625" customWidth="1"/>
    <col min="12" max="12" width="45.7265625" customWidth="1"/>
    <col min="13" max="13" width="28.7265625" customWidth="1"/>
    <col min="14" max="14" width="23.7265625" customWidth="1"/>
  </cols>
  <sheetData>
    <row r="1" spans="1:14" ht="14.5" customHeight="1" x14ac:dyDescent="0.3">
      <c r="A1" s="1" t="s">
        <v>229</v>
      </c>
    </row>
    <row r="2" spans="1:14" ht="29" customHeight="1" x14ac:dyDescent="0.3">
      <c r="A2" s="1" t="s">
        <v>58</v>
      </c>
    </row>
    <row r="3" spans="1:14" ht="14.5" customHeight="1" x14ac:dyDescent="0.25">
      <c r="A3" t="s">
        <v>59</v>
      </c>
    </row>
    <row r="4" spans="1:14" ht="14.5" customHeight="1" x14ac:dyDescent="0.25">
      <c r="A4" t="s">
        <v>230</v>
      </c>
    </row>
    <row r="5" spans="1:14" ht="29" customHeight="1" x14ac:dyDescent="0.3">
      <c r="A5" s="3" t="s">
        <v>27</v>
      </c>
      <c r="B5" s="5" t="s">
        <v>61</v>
      </c>
      <c r="C5" s="5" t="s">
        <v>231</v>
      </c>
      <c r="D5" s="5" t="s">
        <v>176</v>
      </c>
      <c r="E5" s="5" t="s">
        <v>232</v>
      </c>
      <c r="F5" s="5" t="s">
        <v>233</v>
      </c>
      <c r="G5" s="5" t="s">
        <v>179</v>
      </c>
      <c r="H5" s="5" t="s">
        <v>180</v>
      </c>
      <c r="I5" s="5" t="s">
        <v>234</v>
      </c>
      <c r="J5" s="5" t="s">
        <v>182</v>
      </c>
      <c r="K5" s="5" t="s">
        <v>183</v>
      </c>
      <c r="L5" s="5" t="s">
        <v>235</v>
      </c>
      <c r="M5" s="5" t="s">
        <v>236</v>
      </c>
      <c r="N5" s="5" t="s">
        <v>186</v>
      </c>
    </row>
    <row r="6" spans="1:14" ht="14.5" customHeight="1" x14ac:dyDescent="0.25">
      <c r="A6" s="4" t="s">
        <v>63</v>
      </c>
      <c r="B6" s="6">
        <v>116</v>
      </c>
      <c r="C6" s="6">
        <v>46</v>
      </c>
      <c r="D6" s="6">
        <v>30215</v>
      </c>
      <c r="E6" s="7">
        <v>1631610</v>
      </c>
      <c r="F6" s="6">
        <v>22</v>
      </c>
      <c r="G6" s="6">
        <v>6100</v>
      </c>
      <c r="H6" s="7">
        <v>170800</v>
      </c>
      <c r="I6" s="6">
        <v>47</v>
      </c>
      <c r="J6" s="6">
        <v>36315</v>
      </c>
      <c r="K6" s="7">
        <v>1802410</v>
      </c>
      <c r="L6" s="6">
        <v>95</v>
      </c>
      <c r="M6" s="6">
        <v>1208592</v>
      </c>
      <c r="N6" s="7">
        <v>5221117.4400000004</v>
      </c>
    </row>
    <row r="7" spans="1:14" ht="14.5" customHeight="1" x14ac:dyDescent="0.25">
      <c r="A7" s="4" t="s">
        <v>64</v>
      </c>
      <c r="B7" s="6">
        <v>111</v>
      </c>
      <c r="C7" s="6">
        <v>39</v>
      </c>
      <c r="D7" s="6">
        <v>33081</v>
      </c>
      <c r="E7" s="7">
        <v>1786374</v>
      </c>
      <c r="F7" s="6">
        <v>23</v>
      </c>
      <c r="G7" s="6">
        <v>8315</v>
      </c>
      <c r="H7" s="7">
        <v>232820</v>
      </c>
      <c r="I7" s="6">
        <v>40</v>
      </c>
      <c r="J7" s="6">
        <v>41396</v>
      </c>
      <c r="K7" s="7">
        <v>2019194</v>
      </c>
      <c r="L7" s="6">
        <v>93</v>
      </c>
      <c r="M7" s="6">
        <v>1292476</v>
      </c>
      <c r="N7" s="7">
        <v>5583496.3200000003</v>
      </c>
    </row>
    <row r="8" spans="1:14" ht="14.5" customHeight="1" x14ac:dyDescent="0.25">
      <c r="A8" s="4" t="s">
        <v>65</v>
      </c>
      <c r="B8" s="6">
        <v>111</v>
      </c>
      <c r="C8" s="6">
        <v>50</v>
      </c>
      <c r="D8" s="6">
        <v>36665</v>
      </c>
      <c r="E8" s="7">
        <v>1979910</v>
      </c>
      <c r="F8" s="6">
        <v>35</v>
      </c>
      <c r="G8" s="6">
        <v>12142</v>
      </c>
      <c r="H8" s="7">
        <v>339976</v>
      </c>
      <c r="I8" s="6">
        <v>50</v>
      </c>
      <c r="J8" s="6">
        <v>48807</v>
      </c>
      <c r="K8" s="7">
        <v>2319886</v>
      </c>
      <c r="L8" s="6">
        <v>93</v>
      </c>
      <c r="M8" s="6">
        <v>1337457</v>
      </c>
      <c r="N8" s="7">
        <v>5777814.2400000002</v>
      </c>
    </row>
    <row r="9" spans="1:14" ht="14.5" customHeight="1" x14ac:dyDescent="0.25">
      <c r="A9" s="4" t="s">
        <v>66</v>
      </c>
      <c r="B9" s="6">
        <v>111</v>
      </c>
      <c r="C9" s="6">
        <v>52</v>
      </c>
      <c r="D9" s="6">
        <v>43094</v>
      </c>
      <c r="E9" s="7">
        <v>2327076</v>
      </c>
      <c r="F9" s="6">
        <v>41</v>
      </c>
      <c r="G9" s="6">
        <v>12585</v>
      </c>
      <c r="H9" s="7">
        <v>352380</v>
      </c>
      <c r="I9" s="6">
        <v>54</v>
      </c>
      <c r="J9" s="6">
        <v>55679</v>
      </c>
      <c r="K9" s="7">
        <v>2679456</v>
      </c>
      <c r="L9" s="6">
        <v>95</v>
      </c>
      <c r="M9" s="6">
        <v>1406517</v>
      </c>
      <c r="N9" s="7">
        <v>6076153.4400000004</v>
      </c>
    </row>
    <row r="10" spans="1:14" ht="14.5" customHeight="1" x14ac:dyDescent="0.25">
      <c r="A10" s="4" t="s">
        <v>67</v>
      </c>
      <c r="B10" s="6">
        <v>112</v>
      </c>
      <c r="C10" s="6">
        <v>44</v>
      </c>
      <c r="D10" s="6">
        <v>50503</v>
      </c>
      <c r="E10" s="7">
        <v>2727162</v>
      </c>
      <c r="F10" s="6">
        <v>34</v>
      </c>
      <c r="G10" s="6">
        <v>16000</v>
      </c>
      <c r="H10" s="7">
        <v>448000</v>
      </c>
      <c r="I10" s="6">
        <v>44</v>
      </c>
      <c r="J10" s="6">
        <v>66503</v>
      </c>
      <c r="K10" s="7">
        <v>3175162</v>
      </c>
      <c r="L10" s="6">
        <v>95</v>
      </c>
      <c r="M10" s="6">
        <v>1492071</v>
      </c>
      <c r="N10" s="7">
        <v>6445746.7199999997</v>
      </c>
    </row>
    <row r="11" spans="1:14" ht="14.5" customHeight="1" x14ac:dyDescent="0.25">
      <c r="A11" s="4" t="s">
        <v>68</v>
      </c>
      <c r="B11" s="6">
        <v>112</v>
      </c>
      <c r="C11" s="6">
        <v>36</v>
      </c>
      <c r="D11" s="6">
        <v>31898</v>
      </c>
      <c r="E11" s="7">
        <v>1722492</v>
      </c>
      <c r="F11" s="6">
        <v>31</v>
      </c>
      <c r="G11" s="6">
        <v>12644</v>
      </c>
      <c r="H11" s="7">
        <v>354032</v>
      </c>
      <c r="I11" s="6">
        <v>36</v>
      </c>
      <c r="J11" s="6">
        <v>44542</v>
      </c>
      <c r="K11" s="7">
        <v>2076524</v>
      </c>
      <c r="L11" s="6">
        <v>95</v>
      </c>
      <c r="M11" s="6">
        <v>1523602</v>
      </c>
      <c r="N11" s="7">
        <v>6581960.6399999997</v>
      </c>
    </row>
    <row r="12" spans="1:14" ht="14.5" customHeight="1" x14ac:dyDescent="0.25">
      <c r="A12" s="4" t="s">
        <v>69</v>
      </c>
      <c r="B12" s="6">
        <v>111</v>
      </c>
      <c r="C12" s="6">
        <v>44</v>
      </c>
      <c r="D12" s="6">
        <v>39116</v>
      </c>
      <c r="E12" s="7">
        <v>2112264</v>
      </c>
      <c r="F12" s="6">
        <v>35</v>
      </c>
      <c r="G12" s="6">
        <v>21621</v>
      </c>
      <c r="H12" s="7">
        <v>605388</v>
      </c>
      <c r="I12" s="6">
        <v>44</v>
      </c>
      <c r="J12" s="6">
        <v>60737</v>
      </c>
      <c r="K12" s="7">
        <v>2717652</v>
      </c>
      <c r="L12" s="6">
        <v>97</v>
      </c>
      <c r="M12" s="6">
        <v>1603255</v>
      </c>
      <c r="N12" s="7">
        <v>6926061.5999999996</v>
      </c>
    </row>
    <row r="13" spans="1:14" ht="14.5" customHeight="1" x14ac:dyDescent="0.25">
      <c r="A13" s="4" t="s">
        <v>70</v>
      </c>
      <c r="B13" s="6">
        <v>111</v>
      </c>
      <c r="C13" s="6">
        <v>71</v>
      </c>
      <c r="D13" s="6">
        <v>46814</v>
      </c>
      <c r="E13" s="7">
        <v>2527956</v>
      </c>
      <c r="F13" s="6">
        <v>59</v>
      </c>
      <c r="G13" s="6">
        <v>27822</v>
      </c>
      <c r="H13" s="7">
        <v>779016</v>
      </c>
      <c r="I13" s="6">
        <v>71</v>
      </c>
      <c r="J13" s="6">
        <v>74636</v>
      </c>
      <c r="K13" s="7">
        <v>3306972</v>
      </c>
      <c r="L13" s="6">
        <v>96</v>
      </c>
      <c r="M13" s="6">
        <v>1684045</v>
      </c>
      <c r="N13" s="7">
        <v>7275074.4000000004</v>
      </c>
    </row>
    <row r="14" spans="1:14" ht="14.5" customHeight="1" x14ac:dyDescent="0.25">
      <c r="A14" s="4" t="s">
        <v>71</v>
      </c>
      <c r="B14" s="6">
        <v>112</v>
      </c>
      <c r="C14" s="6">
        <v>69</v>
      </c>
      <c r="D14" s="6">
        <v>67953</v>
      </c>
      <c r="E14" s="7">
        <v>3669462</v>
      </c>
      <c r="F14" s="6">
        <v>65</v>
      </c>
      <c r="G14" s="6">
        <v>32917</v>
      </c>
      <c r="H14" s="7">
        <v>921676</v>
      </c>
      <c r="I14" s="6">
        <v>71</v>
      </c>
      <c r="J14" s="6">
        <v>100870</v>
      </c>
      <c r="K14" s="7">
        <v>4591138</v>
      </c>
      <c r="L14" s="6">
        <v>106</v>
      </c>
      <c r="M14" s="6">
        <v>1772439</v>
      </c>
      <c r="N14" s="7">
        <v>7656936.4800000004</v>
      </c>
    </row>
    <row r="15" spans="1:14" ht="14.5" customHeight="1" x14ac:dyDescent="0.25">
      <c r="A15" s="4" t="s">
        <v>72</v>
      </c>
      <c r="B15" s="6">
        <v>111</v>
      </c>
      <c r="C15" s="6">
        <v>70</v>
      </c>
      <c r="D15" s="6">
        <v>61379</v>
      </c>
      <c r="E15" s="7">
        <v>3314466</v>
      </c>
      <c r="F15" s="6">
        <v>79</v>
      </c>
      <c r="G15" s="6">
        <v>49091</v>
      </c>
      <c r="H15" s="7">
        <v>1374548</v>
      </c>
      <c r="I15" s="6">
        <v>86</v>
      </c>
      <c r="J15" s="6">
        <v>110470</v>
      </c>
      <c r="K15" s="7">
        <v>4689014</v>
      </c>
      <c r="L15" s="6">
        <v>107</v>
      </c>
      <c r="M15" s="6">
        <v>1883183</v>
      </c>
      <c r="N15" s="7">
        <v>8135350.5599999996</v>
      </c>
    </row>
    <row r="16" spans="1:14" x14ac:dyDescent="0.25">
      <c r="A16" s="4"/>
      <c r="B16" s="6"/>
      <c r="C16" s="6"/>
      <c r="D16" s="6"/>
      <c r="E16" s="7"/>
      <c r="F16" s="6"/>
      <c r="G16" s="6"/>
      <c r="H16" s="7"/>
      <c r="I16" s="6"/>
      <c r="J16" s="6"/>
      <c r="K16" s="7"/>
      <c r="L16" s="6"/>
      <c r="M16" s="6"/>
      <c r="N16" s="7"/>
    </row>
    <row r="17" spans="1:14" x14ac:dyDescent="0.25">
      <c r="A17" s="4"/>
      <c r="B17" s="6"/>
      <c r="C17" s="6"/>
      <c r="D17" s="6"/>
      <c r="E17" s="7"/>
      <c r="F17" s="6"/>
      <c r="G17" s="6"/>
      <c r="H17" s="7"/>
      <c r="I17" s="6"/>
      <c r="J17" s="6"/>
      <c r="K17" s="7"/>
      <c r="L17" s="6"/>
      <c r="M17" s="6"/>
      <c r="N17" s="7"/>
    </row>
    <row r="18" spans="1:14" x14ac:dyDescent="0.25">
      <c r="A18" s="4"/>
      <c r="B18" s="6"/>
      <c r="C18" s="6"/>
      <c r="D18" s="6"/>
      <c r="E18" s="7"/>
      <c r="F18" s="6"/>
      <c r="G18" s="6"/>
      <c r="H18" s="7"/>
      <c r="I18" s="6"/>
      <c r="J18" s="6"/>
      <c r="K18" s="7"/>
      <c r="L18" s="6"/>
      <c r="M18" s="6"/>
      <c r="N18" s="7"/>
    </row>
    <row r="19" spans="1:14" x14ac:dyDescent="0.25">
      <c r="A19" s="4"/>
      <c r="B19" s="6"/>
      <c r="C19" s="6"/>
      <c r="D19" s="6"/>
      <c r="E19" s="7"/>
      <c r="F19" s="6"/>
      <c r="G19" s="6"/>
      <c r="H19" s="7"/>
      <c r="I19" s="6"/>
      <c r="J19" s="6"/>
      <c r="K19" s="7"/>
      <c r="L19" s="6"/>
      <c r="M19" s="6"/>
      <c r="N19" s="7"/>
    </row>
    <row r="20" spans="1:14" x14ac:dyDescent="0.25">
      <c r="A20" s="4"/>
      <c r="B20" s="6"/>
      <c r="C20" s="6"/>
      <c r="D20" s="6"/>
      <c r="E20" s="7"/>
      <c r="F20" s="6"/>
      <c r="G20" s="6"/>
      <c r="H20" s="7"/>
      <c r="I20" s="6"/>
      <c r="J20" s="6"/>
      <c r="K20" s="7"/>
      <c r="L20" s="6"/>
      <c r="M20" s="6"/>
      <c r="N20" s="7"/>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0"/>
  <sheetViews>
    <sheetView showGridLines="0" workbookViewId="0"/>
  </sheetViews>
  <sheetFormatPr defaultColWidth="10.90625" defaultRowHeight="12.5" x14ac:dyDescent="0.25"/>
  <cols>
    <col min="1" max="1" width="14.7265625" customWidth="1"/>
    <col min="2" max="2" width="46.7265625" customWidth="1"/>
    <col min="3" max="3" width="34.7265625" customWidth="1"/>
    <col min="4" max="4" width="48.7265625" customWidth="1"/>
    <col min="5" max="5" width="30.7265625" customWidth="1"/>
    <col min="6" max="6" width="29.7265625" customWidth="1"/>
    <col min="7" max="7" width="41.7265625" customWidth="1"/>
    <col min="8" max="8" width="40.7265625" customWidth="1"/>
    <col min="9" max="9" width="45.7265625" customWidth="1"/>
    <col min="10" max="10" width="42.7265625" customWidth="1"/>
    <col min="11" max="11" width="40.7265625" customWidth="1"/>
    <col min="12" max="12" width="41.7265625" customWidth="1"/>
    <col min="13" max="13" width="35.7265625" customWidth="1"/>
    <col min="14" max="14" width="39.7265625" customWidth="1"/>
    <col min="15" max="15" width="26.7265625" customWidth="1"/>
    <col min="16" max="16" width="20.7265625" customWidth="1"/>
    <col min="17" max="17" width="24.7265625" customWidth="1"/>
  </cols>
  <sheetData>
    <row r="1" spans="1:17" ht="14.5" customHeight="1" x14ac:dyDescent="0.3">
      <c r="A1" s="1" t="s">
        <v>237</v>
      </c>
    </row>
    <row r="2" spans="1:17" ht="29" customHeight="1" x14ac:dyDescent="0.3">
      <c r="A2" s="1" t="s">
        <v>58</v>
      </c>
    </row>
    <row r="3" spans="1:17" ht="14.5" customHeight="1" x14ac:dyDescent="0.25">
      <c r="A3" t="s">
        <v>59</v>
      </c>
    </row>
    <row r="4" spans="1:17" ht="14.5" customHeight="1" x14ac:dyDescent="0.25">
      <c r="A4" t="s">
        <v>222</v>
      </c>
    </row>
    <row r="5" spans="1:17" ht="29" customHeight="1" x14ac:dyDescent="0.3">
      <c r="A5" s="3" t="s">
        <v>27</v>
      </c>
      <c r="B5" s="5" t="s">
        <v>62</v>
      </c>
      <c r="C5" s="5" t="s">
        <v>85</v>
      </c>
      <c r="D5" s="5" t="s">
        <v>86</v>
      </c>
      <c r="E5" s="5" t="s">
        <v>238</v>
      </c>
      <c r="F5" s="5" t="s">
        <v>88</v>
      </c>
      <c r="G5" s="5" t="s">
        <v>89</v>
      </c>
      <c r="H5" s="5" t="s">
        <v>105</v>
      </c>
      <c r="I5" s="5" t="s">
        <v>106</v>
      </c>
      <c r="J5" s="5" t="s">
        <v>239</v>
      </c>
      <c r="K5" s="5" t="s">
        <v>118</v>
      </c>
      <c r="L5" s="5" t="s">
        <v>240</v>
      </c>
      <c r="M5" s="5" t="s">
        <v>120</v>
      </c>
      <c r="N5" s="5" t="s">
        <v>121</v>
      </c>
      <c r="O5" s="5" t="s">
        <v>241</v>
      </c>
      <c r="P5" s="5" t="s">
        <v>123</v>
      </c>
      <c r="Q5" s="5" t="s">
        <v>124</v>
      </c>
    </row>
    <row r="6" spans="1:17" ht="14.5" customHeight="1" x14ac:dyDescent="0.25">
      <c r="A6" s="4" t="s">
        <v>63</v>
      </c>
      <c r="B6" s="6">
        <v>12065</v>
      </c>
      <c r="C6" s="6">
        <v>1003202229</v>
      </c>
      <c r="D6" s="7">
        <v>8663718380.4099998</v>
      </c>
      <c r="E6" s="6">
        <v>11768</v>
      </c>
      <c r="F6" s="6">
        <v>354768872</v>
      </c>
      <c r="G6" s="7">
        <v>35.363644711359598</v>
      </c>
      <c r="H6" s="6">
        <v>1022585282</v>
      </c>
      <c r="I6" s="7">
        <v>920321644.84000003</v>
      </c>
      <c r="J6" s="6">
        <v>8306</v>
      </c>
      <c r="K6" s="7">
        <v>262386.8</v>
      </c>
      <c r="L6" s="6">
        <v>12024</v>
      </c>
      <c r="M6" s="6">
        <v>9234744</v>
      </c>
      <c r="N6" s="7">
        <v>36792659.729999997</v>
      </c>
      <c r="O6" s="6">
        <v>8982</v>
      </c>
      <c r="P6" s="6">
        <v>172871</v>
      </c>
      <c r="Q6" s="7">
        <v>4849213.92</v>
      </c>
    </row>
    <row r="7" spans="1:17" ht="14.5" customHeight="1" x14ac:dyDescent="0.25">
      <c r="A7" s="4" t="s">
        <v>64</v>
      </c>
      <c r="B7" s="6">
        <v>12001</v>
      </c>
      <c r="C7" s="6">
        <v>1024056765</v>
      </c>
      <c r="D7" s="7">
        <v>8589618958.3699999</v>
      </c>
      <c r="E7" s="6">
        <v>11907</v>
      </c>
      <c r="F7" s="6">
        <v>534357940</v>
      </c>
      <c r="G7" s="7">
        <v>52.1804999745302</v>
      </c>
      <c r="H7" s="6">
        <v>1043372641</v>
      </c>
      <c r="I7" s="7">
        <v>1018450103.47</v>
      </c>
      <c r="J7" s="6">
        <v>6767</v>
      </c>
      <c r="K7" s="7">
        <v>198447.6</v>
      </c>
      <c r="L7" s="6">
        <v>11962</v>
      </c>
      <c r="M7" s="6">
        <v>9378646</v>
      </c>
      <c r="N7" s="7">
        <v>37924257.109999999</v>
      </c>
      <c r="O7" s="6">
        <v>9038</v>
      </c>
      <c r="P7" s="6">
        <v>160199</v>
      </c>
      <c r="Q7" s="7">
        <v>4785326.96</v>
      </c>
    </row>
    <row r="8" spans="1:17" ht="14.5" customHeight="1" x14ac:dyDescent="0.25">
      <c r="A8" s="4" t="s">
        <v>65</v>
      </c>
      <c r="B8" s="6">
        <v>12083</v>
      </c>
      <c r="C8" s="6">
        <v>1021920313</v>
      </c>
      <c r="D8" s="7">
        <v>8504762057.3299999</v>
      </c>
      <c r="E8" s="6">
        <v>11995</v>
      </c>
      <c r="F8" s="6">
        <v>644062742</v>
      </c>
      <c r="G8" s="7">
        <v>63.0247519113557</v>
      </c>
      <c r="H8" s="6">
        <v>1040848973</v>
      </c>
      <c r="I8" s="7">
        <v>1315225532.0999999</v>
      </c>
      <c r="J8" s="6">
        <v>6133</v>
      </c>
      <c r="K8" s="7">
        <v>165170.20000000001</v>
      </c>
      <c r="L8" s="6">
        <v>12043</v>
      </c>
      <c r="M8" s="6">
        <v>9372443</v>
      </c>
      <c r="N8" s="7">
        <v>37201740.689999998</v>
      </c>
      <c r="O8" s="6">
        <v>8558</v>
      </c>
      <c r="P8" s="6">
        <v>131221</v>
      </c>
      <c r="Q8" s="7">
        <v>4078093.63</v>
      </c>
    </row>
    <row r="9" spans="1:17" ht="14.5" customHeight="1" x14ac:dyDescent="0.25">
      <c r="A9" s="4" t="s">
        <v>66</v>
      </c>
      <c r="B9" s="6">
        <v>11997</v>
      </c>
      <c r="C9" s="6">
        <v>1024108842</v>
      </c>
      <c r="D9" s="7">
        <v>8228668477.0200005</v>
      </c>
      <c r="E9" s="6">
        <v>11913</v>
      </c>
      <c r="F9" s="6">
        <v>713281179</v>
      </c>
      <c r="G9" s="7">
        <v>69.648962077802295</v>
      </c>
      <c r="H9" s="6">
        <v>1042876245</v>
      </c>
      <c r="I9" s="7">
        <v>1328838399.6900001</v>
      </c>
      <c r="J9" s="6">
        <v>5729</v>
      </c>
      <c r="K9" s="7">
        <v>150043.4</v>
      </c>
      <c r="L9" s="6">
        <v>11940</v>
      </c>
      <c r="M9" s="6">
        <v>9063799</v>
      </c>
      <c r="N9" s="7">
        <v>35521631.630000003</v>
      </c>
      <c r="O9" s="6">
        <v>8212</v>
      </c>
      <c r="P9" s="6">
        <v>114652</v>
      </c>
      <c r="Q9" s="7">
        <v>3560971.81</v>
      </c>
    </row>
    <row r="10" spans="1:17" ht="14.5" customHeight="1" x14ac:dyDescent="0.25">
      <c r="A10" s="4" t="s">
        <v>67</v>
      </c>
      <c r="B10" s="6">
        <v>11938</v>
      </c>
      <c r="C10" s="6">
        <v>1045550890</v>
      </c>
      <c r="D10" s="7">
        <v>8648732807.8700008</v>
      </c>
      <c r="E10" s="6">
        <v>11872</v>
      </c>
      <c r="F10" s="6">
        <v>808136242</v>
      </c>
      <c r="G10" s="7">
        <v>77.292865390798895</v>
      </c>
      <c r="H10" s="6">
        <v>1064301507</v>
      </c>
      <c r="I10" s="7">
        <v>1344535916.5899999</v>
      </c>
      <c r="J10" s="6">
        <v>5373</v>
      </c>
      <c r="K10" s="7">
        <v>173854.2</v>
      </c>
      <c r="L10" s="6">
        <v>11882</v>
      </c>
      <c r="M10" s="6">
        <v>9583732</v>
      </c>
      <c r="N10" s="7">
        <v>37163691.549999997</v>
      </c>
      <c r="O10" s="6">
        <v>7760</v>
      </c>
      <c r="P10" s="6">
        <v>106219</v>
      </c>
      <c r="Q10" s="7">
        <v>3469864.95</v>
      </c>
    </row>
    <row r="11" spans="1:17" ht="14.5" customHeight="1" x14ac:dyDescent="0.25">
      <c r="A11" s="4" t="s">
        <v>68</v>
      </c>
      <c r="B11" s="6">
        <v>11748</v>
      </c>
      <c r="C11" s="6">
        <v>1026789183</v>
      </c>
      <c r="D11" s="7">
        <v>8970453562.1000004</v>
      </c>
      <c r="E11" s="6">
        <v>11729</v>
      </c>
      <c r="F11" s="6">
        <v>964329088</v>
      </c>
      <c r="G11" s="7">
        <v>93.9169504281776</v>
      </c>
      <c r="H11" s="6">
        <v>1038230826</v>
      </c>
      <c r="I11" s="7">
        <v>1314795362.4200001</v>
      </c>
      <c r="J11" s="6">
        <v>3267</v>
      </c>
      <c r="K11" s="7">
        <v>110344</v>
      </c>
      <c r="L11" s="6">
        <v>11730</v>
      </c>
      <c r="M11" s="6">
        <v>9956559</v>
      </c>
      <c r="N11" s="7">
        <v>38581992.039999999</v>
      </c>
      <c r="O11" s="6">
        <v>6932</v>
      </c>
      <c r="P11" s="6">
        <v>93620</v>
      </c>
      <c r="Q11" s="7">
        <v>2973988.27</v>
      </c>
    </row>
    <row r="12" spans="1:17" ht="14.5" customHeight="1" x14ac:dyDescent="0.25">
      <c r="A12" s="4" t="s">
        <v>69</v>
      </c>
      <c r="B12" s="6">
        <v>11633</v>
      </c>
      <c r="C12" s="6">
        <v>1053962802</v>
      </c>
      <c r="D12" s="7">
        <v>9045100932.5900002</v>
      </c>
      <c r="E12" s="6">
        <v>11556</v>
      </c>
      <c r="F12" s="6">
        <v>1004090999</v>
      </c>
      <c r="G12" s="7">
        <v>95.268162889111196</v>
      </c>
      <c r="H12" s="6">
        <v>1067735609</v>
      </c>
      <c r="I12" s="7">
        <v>1366090660.79</v>
      </c>
      <c r="J12" s="6">
        <v>2896</v>
      </c>
      <c r="K12" s="7">
        <v>119009.8</v>
      </c>
      <c r="L12" s="6">
        <v>11575</v>
      </c>
      <c r="M12" s="6">
        <v>10549358</v>
      </c>
      <c r="N12" s="7">
        <v>40729881.219999999</v>
      </c>
      <c r="O12" s="6">
        <v>6063</v>
      </c>
      <c r="P12" s="6">
        <v>67035</v>
      </c>
      <c r="Q12" s="7">
        <v>2222536.34</v>
      </c>
    </row>
    <row r="13" spans="1:17" ht="14.5" customHeight="1" x14ac:dyDescent="0.25">
      <c r="A13" s="4" t="s">
        <v>70</v>
      </c>
      <c r="B13" s="6">
        <v>11525</v>
      </c>
      <c r="C13" s="6">
        <v>1090110942</v>
      </c>
      <c r="D13" s="7">
        <v>9723862470.8799992</v>
      </c>
      <c r="E13" s="6">
        <v>11488</v>
      </c>
      <c r="F13" s="6">
        <v>1042136931</v>
      </c>
      <c r="G13" s="7">
        <v>95.599162511662996</v>
      </c>
      <c r="H13" s="6">
        <v>1104329002</v>
      </c>
      <c r="I13" s="7">
        <v>1398342550.5</v>
      </c>
      <c r="J13" s="6">
        <v>2723</v>
      </c>
      <c r="K13" s="7">
        <v>114259.6</v>
      </c>
      <c r="L13" s="6">
        <v>11492</v>
      </c>
      <c r="M13" s="6">
        <v>11670763</v>
      </c>
      <c r="N13" s="7">
        <v>45196624.140000001</v>
      </c>
      <c r="O13" s="6">
        <v>4934</v>
      </c>
      <c r="P13" s="6">
        <v>53634</v>
      </c>
      <c r="Q13" s="7">
        <v>1752537.23</v>
      </c>
    </row>
    <row r="14" spans="1:17" ht="14.5" customHeight="1" x14ac:dyDescent="0.25">
      <c r="A14" s="4" t="s">
        <v>71</v>
      </c>
      <c r="B14" s="6">
        <v>12121</v>
      </c>
      <c r="C14" s="6">
        <v>1124322494</v>
      </c>
      <c r="D14" s="7">
        <v>10206042848.01</v>
      </c>
      <c r="E14" s="6">
        <v>12089</v>
      </c>
      <c r="F14" s="6">
        <v>1080777226</v>
      </c>
      <c r="G14" s="7">
        <v>96.126977069979404</v>
      </c>
      <c r="H14" s="6">
        <v>1138362494</v>
      </c>
      <c r="I14" s="7">
        <v>1441350874.21</v>
      </c>
      <c r="J14" s="6">
        <v>2797</v>
      </c>
      <c r="K14" s="7">
        <v>138892</v>
      </c>
      <c r="L14" s="6">
        <v>12080</v>
      </c>
      <c r="M14" s="6">
        <v>11640588</v>
      </c>
      <c r="N14" s="7">
        <v>46886784.979999997</v>
      </c>
      <c r="O14" s="6">
        <v>4816</v>
      </c>
      <c r="P14" s="6">
        <v>56551</v>
      </c>
      <c r="Q14" s="7">
        <v>1795335.77</v>
      </c>
    </row>
    <row r="15" spans="1:17" ht="14.5" customHeight="1" x14ac:dyDescent="0.25">
      <c r="A15" s="4" t="s">
        <v>72</v>
      </c>
      <c r="B15" s="6">
        <v>11209</v>
      </c>
      <c r="C15" s="6">
        <v>1168832037</v>
      </c>
      <c r="D15" s="7">
        <v>10424730388.610001</v>
      </c>
      <c r="E15" s="6">
        <v>11123</v>
      </c>
      <c r="F15" s="6">
        <v>1130097699</v>
      </c>
      <c r="G15" s="7">
        <v>96.686064654814004</v>
      </c>
      <c r="H15" s="6">
        <v>1182701786</v>
      </c>
      <c r="I15" s="7">
        <v>1497503151.8</v>
      </c>
      <c r="J15" s="6">
        <v>2960</v>
      </c>
      <c r="K15" s="7">
        <v>149866.32</v>
      </c>
      <c r="L15" s="6">
        <v>11132</v>
      </c>
      <c r="M15" s="6">
        <v>11895525</v>
      </c>
      <c r="N15" s="7">
        <v>49723778.960000001</v>
      </c>
      <c r="O15" s="6">
        <v>4552</v>
      </c>
      <c r="P15" s="6">
        <v>58892</v>
      </c>
      <c r="Q15" s="7">
        <v>1780745.06</v>
      </c>
    </row>
    <row r="16" spans="1:17" x14ac:dyDescent="0.25">
      <c r="A16" s="4"/>
      <c r="B16" s="6"/>
      <c r="C16" s="6"/>
      <c r="D16" s="7"/>
      <c r="E16" s="6"/>
      <c r="F16" s="6"/>
      <c r="G16" s="7"/>
      <c r="H16" s="6"/>
      <c r="I16" s="7"/>
      <c r="J16" s="6"/>
      <c r="K16" s="7"/>
      <c r="L16" s="6"/>
      <c r="M16" s="6"/>
      <c r="N16" s="7"/>
      <c r="O16" s="6"/>
      <c r="P16" s="6"/>
      <c r="Q16" s="7"/>
    </row>
    <row r="17" spans="1:17" x14ac:dyDescent="0.25">
      <c r="A17" s="4"/>
      <c r="B17" s="6"/>
      <c r="C17" s="6"/>
      <c r="D17" s="7"/>
      <c r="E17" s="6"/>
      <c r="F17" s="6"/>
      <c r="G17" s="7"/>
      <c r="H17" s="6"/>
      <c r="I17" s="7"/>
      <c r="J17" s="6"/>
      <c r="K17" s="7"/>
      <c r="L17" s="6"/>
      <c r="M17" s="6"/>
      <c r="N17" s="7"/>
      <c r="O17" s="6"/>
      <c r="P17" s="6"/>
      <c r="Q17" s="7"/>
    </row>
    <row r="18" spans="1:17" x14ac:dyDescent="0.25">
      <c r="A18" s="4"/>
      <c r="B18" s="6"/>
      <c r="C18" s="6"/>
      <c r="D18" s="7"/>
      <c r="E18" s="6"/>
      <c r="F18" s="6"/>
      <c r="G18" s="7"/>
      <c r="H18" s="6"/>
      <c r="I18" s="7"/>
      <c r="J18" s="6"/>
      <c r="K18" s="7"/>
      <c r="L18" s="6"/>
      <c r="M18" s="6"/>
      <c r="N18" s="7"/>
      <c r="O18" s="6"/>
      <c r="P18" s="6"/>
      <c r="Q18" s="7"/>
    </row>
    <row r="19" spans="1:17" x14ac:dyDescent="0.25">
      <c r="A19" s="4"/>
      <c r="B19" s="6"/>
      <c r="C19" s="6"/>
      <c r="D19" s="7"/>
      <c r="E19" s="6"/>
      <c r="F19" s="6"/>
      <c r="G19" s="7"/>
      <c r="H19" s="6"/>
      <c r="I19" s="7"/>
      <c r="J19" s="6"/>
      <c r="K19" s="7"/>
      <c r="L19" s="6"/>
      <c r="M19" s="6"/>
      <c r="N19" s="7"/>
      <c r="O19" s="6"/>
      <c r="P19" s="6"/>
      <c r="Q19" s="7"/>
    </row>
    <row r="20" spans="1:17" x14ac:dyDescent="0.25">
      <c r="A20" s="4"/>
      <c r="B20" s="6"/>
      <c r="C20" s="6"/>
      <c r="D20" s="7"/>
      <c r="E20" s="6"/>
      <c r="F20" s="6"/>
      <c r="G20" s="7"/>
      <c r="H20" s="6"/>
      <c r="I20" s="7"/>
      <c r="J20" s="6"/>
      <c r="K20" s="7"/>
      <c r="L20" s="6"/>
      <c r="M20" s="6"/>
      <c r="N20" s="7"/>
      <c r="O20" s="6"/>
      <c r="P20" s="6"/>
      <c r="Q20" s="7"/>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0"/>
  <sheetViews>
    <sheetView showGridLines="0" workbookViewId="0"/>
  </sheetViews>
  <sheetFormatPr defaultColWidth="10.90625" defaultRowHeight="12.5" x14ac:dyDescent="0.25"/>
  <cols>
    <col min="1" max="1" width="14.7265625" customWidth="1"/>
    <col min="2" max="2" width="46.7265625" customWidth="1"/>
    <col min="3" max="3" width="31.7265625" customWidth="1"/>
    <col min="4" max="4" width="25.7265625" customWidth="1"/>
    <col min="5" max="5" width="29.7265625" customWidth="1"/>
    <col min="6" max="6" width="35.7265625" customWidth="1"/>
    <col min="7" max="7" width="29.7265625" customWidth="1"/>
    <col min="8" max="8" width="33.7265625" customWidth="1"/>
    <col min="9" max="9" width="30.7265625" customWidth="1"/>
    <col min="10" max="10" width="24.7265625" customWidth="1"/>
    <col min="11" max="11" width="28.7265625" customWidth="1"/>
    <col min="12" max="12" width="25.7265625" customWidth="1"/>
    <col min="13" max="13" width="28.7265625" customWidth="1"/>
    <col min="14" max="14" width="23.7265625" customWidth="1"/>
  </cols>
  <sheetData>
    <row r="1" spans="1:14" ht="14.5" customHeight="1" x14ac:dyDescent="0.3">
      <c r="A1" s="1" t="s">
        <v>242</v>
      </c>
    </row>
    <row r="2" spans="1:14" ht="29" customHeight="1" x14ac:dyDescent="0.3">
      <c r="A2" s="1" t="s">
        <v>58</v>
      </c>
    </row>
    <row r="3" spans="1:14" ht="14.5" customHeight="1" x14ac:dyDescent="0.25">
      <c r="A3" t="s">
        <v>59</v>
      </c>
    </row>
    <row r="4" spans="1:14" ht="14.5" customHeight="1" x14ac:dyDescent="0.25">
      <c r="A4" t="s">
        <v>230</v>
      </c>
    </row>
    <row r="5" spans="1:14" ht="29" customHeight="1" x14ac:dyDescent="0.3">
      <c r="A5" s="3" t="s">
        <v>27</v>
      </c>
      <c r="B5" s="5" t="s">
        <v>62</v>
      </c>
      <c r="C5" s="5" t="s">
        <v>243</v>
      </c>
      <c r="D5" s="5" t="s">
        <v>176</v>
      </c>
      <c r="E5" s="5" t="s">
        <v>232</v>
      </c>
      <c r="F5" s="5" t="s">
        <v>244</v>
      </c>
      <c r="G5" s="5" t="s">
        <v>179</v>
      </c>
      <c r="H5" s="5" t="s">
        <v>180</v>
      </c>
      <c r="I5" s="5" t="s">
        <v>245</v>
      </c>
      <c r="J5" s="5" t="s">
        <v>182</v>
      </c>
      <c r="K5" s="5" t="s">
        <v>183</v>
      </c>
      <c r="L5" s="5" t="s">
        <v>246</v>
      </c>
      <c r="M5" s="5" t="s">
        <v>236</v>
      </c>
      <c r="N5" s="5" t="s">
        <v>186</v>
      </c>
    </row>
    <row r="6" spans="1:14" ht="14.5" customHeight="1" x14ac:dyDescent="0.25">
      <c r="A6" s="4" t="s">
        <v>63</v>
      </c>
      <c r="B6" s="6">
        <v>12065</v>
      </c>
      <c r="C6" s="6">
        <v>60</v>
      </c>
      <c r="D6" s="6">
        <v>30400</v>
      </c>
      <c r="E6" s="7">
        <v>1641600</v>
      </c>
      <c r="F6" s="6">
        <v>79</v>
      </c>
      <c r="G6" s="6">
        <v>7407</v>
      </c>
      <c r="H6" s="7">
        <v>207396</v>
      </c>
      <c r="I6" s="6">
        <v>117</v>
      </c>
      <c r="J6" s="6">
        <v>37807</v>
      </c>
      <c r="K6" s="7">
        <v>1848996</v>
      </c>
      <c r="L6" s="6">
        <v>1731</v>
      </c>
      <c r="M6" s="6">
        <v>1237651</v>
      </c>
      <c r="N6" s="7">
        <v>5346652.32</v>
      </c>
    </row>
    <row r="7" spans="1:14" ht="14.5" customHeight="1" x14ac:dyDescent="0.25">
      <c r="A7" s="4" t="s">
        <v>64</v>
      </c>
      <c r="B7" s="6">
        <v>12001</v>
      </c>
      <c r="C7" s="6">
        <v>57</v>
      </c>
      <c r="D7" s="6">
        <v>33617</v>
      </c>
      <c r="E7" s="7">
        <v>1815318</v>
      </c>
      <c r="F7" s="6">
        <v>80</v>
      </c>
      <c r="G7" s="6">
        <v>9836</v>
      </c>
      <c r="H7" s="7">
        <v>275408</v>
      </c>
      <c r="I7" s="6">
        <v>109</v>
      </c>
      <c r="J7" s="6">
        <v>43453</v>
      </c>
      <c r="K7" s="7">
        <v>2090726</v>
      </c>
      <c r="L7" s="6">
        <v>1716</v>
      </c>
      <c r="M7" s="6">
        <v>1319993</v>
      </c>
      <c r="N7" s="7">
        <v>5702369.7599999998</v>
      </c>
    </row>
    <row r="8" spans="1:14" ht="14.5" customHeight="1" x14ac:dyDescent="0.25">
      <c r="A8" s="4" t="s">
        <v>65</v>
      </c>
      <c r="B8" s="6">
        <v>12083</v>
      </c>
      <c r="C8" s="6">
        <v>62</v>
      </c>
      <c r="D8" s="6">
        <v>36808</v>
      </c>
      <c r="E8" s="7">
        <v>1987632</v>
      </c>
      <c r="F8" s="6">
        <v>84</v>
      </c>
      <c r="G8" s="6">
        <v>13641</v>
      </c>
      <c r="H8" s="7">
        <v>383656</v>
      </c>
      <c r="I8" s="6">
        <v>108</v>
      </c>
      <c r="J8" s="6">
        <v>50449</v>
      </c>
      <c r="K8" s="7">
        <v>2371288</v>
      </c>
      <c r="L8" s="6">
        <v>1689</v>
      </c>
      <c r="M8" s="6">
        <v>1362348</v>
      </c>
      <c r="N8" s="7">
        <v>5885343.3600000003</v>
      </c>
    </row>
    <row r="9" spans="1:14" ht="14.5" customHeight="1" x14ac:dyDescent="0.25">
      <c r="A9" s="4" t="s">
        <v>66</v>
      </c>
      <c r="B9" s="6">
        <v>11997</v>
      </c>
      <c r="C9" s="6">
        <v>67</v>
      </c>
      <c r="D9" s="6">
        <v>43286</v>
      </c>
      <c r="E9" s="7">
        <v>2337444</v>
      </c>
      <c r="F9" s="6">
        <v>89</v>
      </c>
      <c r="G9" s="6">
        <v>14302</v>
      </c>
      <c r="H9" s="7">
        <v>400456</v>
      </c>
      <c r="I9" s="6">
        <v>112</v>
      </c>
      <c r="J9" s="6">
        <v>57588</v>
      </c>
      <c r="K9" s="7">
        <v>2737900</v>
      </c>
      <c r="L9" s="6">
        <v>1513</v>
      </c>
      <c r="M9" s="6">
        <v>1426816</v>
      </c>
      <c r="N9" s="7">
        <v>6163845.1200000001</v>
      </c>
    </row>
    <row r="10" spans="1:14" ht="14.5" customHeight="1" x14ac:dyDescent="0.25">
      <c r="A10" s="4" t="s">
        <v>67</v>
      </c>
      <c r="B10" s="6">
        <v>11938</v>
      </c>
      <c r="C10" s="6">
        <v>56</v>
      </c>
      <c r="D10" s="6">
        <v>50581</v>
      </c>
      <c r="E10" s="7">
        <v>2731374</v>
      </c>
      <c r="F10" s="6">
        <v>69</v>
      </c>
      <c r="G10" s="6">
        <v>16643</v>
      </c>
      <c r="H10" s="7">
        <v>466564</v>
      </c>
      <c r="I10" s="6">
        <v>84</v>
      </c>
      <c r="J10" s="6">
        <v>67224</v>
      </c>
      <c r="K10" s="7">
        <v>3197938</v>
      </c>
      <c r="L10" s="6">
        <v>1412</v>
      </c>
      <c r="M10" s="6">
        <v>1508777</v>
      </c>
      <c r="N10" s="7">
        <v>6517916.6399999997</v>
      </c>
    </row>
    <row r="11" spans="1:14" ht="14.5" customHeight="1" x14ac:dyDescent="0.25">
      <c r="A11" s="4" t="s">
        <v>68</v>
      </c>
      <c r="B11" s="6">
        <v>11748</v>
      </c>
      <c r="C11" s="6">
        <v>50</v>
      </c>
      <c r="D11" s="6">
        <v>31974</v>
      </c>
      <c r="E11" s="7">
        <v>1726596</v>
      </c>
      <c r="F11" s="6">
        <v>54</v>
      </c>
      <c r="G11" s="6">
        <v>12902</v>
      </c>
      <c r="H11" s="7">
        <v>361648</v>
      </c>
      <c r="I11" s="6">
        <v>65</v>
      </c>
      <c r="J11" s="6">
        <v>44876</v>
      </c>
      <c r="K11" s="7">
        <v>2088244</v>
      </c>
      <c r="L11" s="6">
        <v>1278</v>
      </c>
      <c r="M11" s="6">
        <v>1535176</v>
      </c>
      <c r="N11" s="7">
        <v>6631960.3200000003</v>
      </c>
    </row>
    <row r="12" spans="1:14" ht="14.5" customHeight="1" x14ac:dyDescent="0.25">
      <c r="A12" s="4" t="s">
        <v>69</v>
      </c>
      <c r="B12" s="6">
        <v>11633</v>
      </c>
      <c r="C12" s="6">
        <v>55</v>
      </c>
      <c r="D12" s="6">
        <v>39153</v>
      </c>
      <c r="E12" s="7">
        <v>2114262</v>
      </c>
      <c r="F12" s="6">
        <v>50</v>
      </c>
      <c r="G12" s="6">
        <v>22143</v>
      </c>
      <c r="H12" s="7">
        <v>620004</v>
      </c>
      <c r="I12" s="6">
        <v>64</v>
      </c>
      <c r="J12" s="6">
        <v>61296</v>
      </c>
      <c r="K12" s="7">
        <v>2734266</v>
      </c>
      <c r="L12" s="6">
        <v>1046</v>
      </c>
      <c r="M12" s="6">
        <v>1611586</v>
      </c>
      <c r="N12" s="7">
        <v>6962051.5199999996</v>
      </c>
    </row>
    <row r="13" spans="1:14" ht="14.5" customHeight="1" x14ac:dyDescent="0.25">
      <c r="A13" s="4" t="s">
        <v>70</v>
      </c>
      <c r="B13" s="6">
        <v>11525</v>
      </c>
      <c r="C13" s="6">
        <v>76</v>
      </c>
      <c r="D13" s="6">
        <v>46848</v>
      </c>
      <c r="E13" s="7">
        <v>2529792</v>
      </c>
      <c r="F13" s="6">
        <v>64</v>
      </c>
      <c r="G13" s="6">
        <v>27856</v>
      </c>
      <c r="H13" s="7">
        <v>779968</v>
      </c>
      <c r="I13" s="6">
        <v>76</v>
      </c>
      <c r="J13" s="6">
        <v>74704</v>
      </c>
      <c r="K13" s="7">
        <v>3309760</v>
      </c>
      <c r="L13" s="6">
        <v>912</v>
      </c>
      <c r="M13" s="6">
        <v>1689947</v>
      </c>
      <c r="N13" s="7">
        <v>7300571.04</v>
      </c>
    </row>
    <row r="14" spans="1:14" ht="14.5" customHeight="1" x14ac:dyDescent="0.25">
      <c r="A14" s="4" t="s">
        <v>71</v>
      </c>
      <c r="B14" s="6">
        <v>12121</v>
      </c>
      <c r="C14" s="6">
        <v>74</v>
      </c>
      <c r="D14" s="6">
        <v>68000</v>
      </c>
      <c r="E14" s="7">
        <v>3672000</v>
      </c>
      <c r="F14" s="6">
        <v>70</v>
      </c>
      <c r="G14" s="6">
        <v>32964</v>
      </c>
      <c r="H14" s="7">
        <v>922992</v>
      </c>
      <c r="I14" s="6">
        <v>76</v>
      </c>
      <c r="J14" s="6">
        <v>100964</v>
      </c>
      <c r="K14" s="7">
        <v>4594992</v>
      </c>
      <c r="L14" s="6">
        <v>601</v>
      </c>
      <c r="M14" s="6">
        <v>1775407</v>
      </c>
      <c r="N14" s="7">
        <v>7669758.2400000002</v>
      </c>
    </row>
    <row r="15" spans="1:14" ht="14.5" customHeight="1" x14ac:dyDescent="0.25">
      <c r="A15" s="4" t="s">
        <v>72</v>
      </c>
      <c r="B15" s="6">
        <v>11209</v>
      </c>
      <c r="C15" s="6">
        <v>75</v>
      </c>
      <c r="D15" s="6">
        <v>61501</v>
      </c>
      <c r="E15" s="7">
        <v>3321054</v>
      </c>
      <c r="F15" s="6">
        <v>84</v>
      </c>
      <c r="G15" s="6">
        <v>49213</v>
      </c>
      <c r="H15" s="7">
        <v>1377964</v>
      </c>
      <c r="I15" s="6">
        <v>91</v>
      </c>
      <c r="J15" s="6">
        <v>110714</v>
      </c>
      <c r="K15" s="7">
        <v>4699018</v>
      </c>
      <c r="L15" s="6">
        <v>310</v>
      </c>
      <c r="M15" s="6">
        <v>1884897</v>
      </c>
      <c r="N15" s="7">
        <v>8142755.04</v>
      </c>
    </row>
    <row r="16" spans="1:14" x14ac:dyDescent="0.25">
      <c r="A16" s="4"/>
      <c r="B16" s="6"/>
      <c r="C16" s="6"/>
      <c r="D16" s="6"/>
      <c r="E16" s="7"/>
      <c r="F16" s="6"/>
      <c r="G16" s="6"/>
      <c r="H16" s="7"/>
      <c r="I16" s="6"/>
      <c r="J16" s="6"/>
      <c r="K16" s="7"/>
      <c r="L16" s="6"/>
      <c r="M16" s="6"/>
      <c r="N16" s="7"/>
    </row>
    <row r="17" spans="1:14" x14ac:dyDescent="0.25">
      <c r="A17" s="4"/>
      <c r="B17" s="6"/>
      <c r="C17" s="6"/>
      <c r="D17" s="6"/>
      <c r="E17" s="7"/>
      <c r="F17" s="6"/>
      <c r="G17" s="6"/>
      <c r="H17" s="7"/>
      <c r="I17" s="6"/>
      <c r="J17" s="6"/>
      <c r="K17" s="7"/>
      <c r="L17" s="6"/>
      <c r="M17" s="6"/>
      <c r="N17" s="7"/>
    </row>
    <row r="18" spans="1:14" x14ac:dyDescent="0.25">
      <c r="A18" s="4"/>
      <c r="B18" s="6"/>
      <c r="C18" s="6"/>
      <c r="D18" s="6"/>
      <c r="E18" s="7"/>
      <c r="F18" s="6"/>
      <c r="G18" s="6"/>
      <c r="H18" s="7"/>
      <c r="I18" s="6"/>
      <c r="J18" s="6"/>
      <c r="K18" s="7"/>
      <c r="L18" s="6"/>
      <c r="M18" s="6"/>
      <c r="N18" s="7"/>
    </row>
    <row r="19" spans="1:14" x14ac:dyDescent="0.25">
      <c r="A19" s="4"/>
      <c r="B19" s="6"/>
      <c r="C19" s="6"/>
      <c r="D19" s="6"/>
      <c r="E19" s="7"/>
      <c r="F19" s="6"/>
      <c r="G19" s="6"/>
      <c r="H19" s="7"/>
      <c r="I19" s="6"/>
      <c r="J19" s="6"/>
      <c r="K19" s="7"/>
      <c r="L19" s="6"/>
      <c r="M19" s="6"/>
      <c r="N19" s="7"/>
    </row>
    <row r="20" spans="1:14" x14ac:dyDescent="0.25">
      <c r="A20" s="4"/>
      <c r="B20" s="6"/>
      <c r="C20" s="6"/>
      <c r="D20" s="6"/>
      <c r="E20" s="7"/>
      <c r="F20" s="6"/>
      <c r="G20" s="6"/>
      <c r="H20" s="7"/>
      <c r="I20" s="6"/>
      <c r="J20" s="6"/>
      <c r="K20" s="7"/>
      <c r="L20" s="6"/>
      <c r="M20" s="6"/>
      <c r="N20" s="7"/>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1"/>
  <sheetViews>
    <sheetView showGridLines="0" workbookViewId="0"/>
  </sheetViews>
  <sheetFormatPr defaultColWidth="10.90625" defaultRowHeight="12.5" x14ac:dyDescent="0.25"/>
  <cols>
    <col min="1" max="1" width="14.7265625" customWidth="1"/>
    <col min="2" max="2" width="11.7265625" customWidth="1"/>
    <col min="3" max="3" width="24.7265625" customWidth="1"/>
    <col min="4" max="4" width="20.7265625" customWidth="1"/>
    <col min="5" max="6" width="17.7265625" customWidth="1"/>
    <col min="7" max="7" width="15.7265625" customWidth="1"/>
    <col min="8" max="8" width="23.7265625" customWidth="1"/>
    <col min="9" max="9" width="20.7265625" customWidth="1"/>
    <col min="10" max="10" width="27.7265625" customWidth="1"/>
  </cols>
  <sheetData>
    <row r="1" spans="1:10" ht="14.5" customHeight="1" x14ac:dyDescent="0.3">
      <c r="A1" s="1" t="s">
        <v>247</v>
      </c>
    </row>
    <row r="2" spans="1:10" ht="29" customHeight="1" x14ac:dyDescent="0.3">
      <c r="A2" s="1" t="s">
        <v>58</v>
      </c>
    </row>
    <row r="3" spans="1:10" ht="14.5" customHeight="1" x14ac:dyDescent="0.25">
      <c r="A3" t="s">
        <v>59</v>
      </c>
    </row>
    <row r="4" spans="1:10" ht="14.5" customHeight="1" x14ac:dyDescent="0.25">
      <c r="A4" t="s">
        <v>248</v>
      </c>
    </row>
    <row r="5" spans="1:10" ht="14.5" customHeight="1" x14ac:dyDescent="0.25">
      <c r="A5" t="s">
        <v>249</v>
      </c>
    </row>
    <row r="6" spans="1:10" ht="14.5" customHeight="1" x14ac:dyDescent="0.25">
      <c r="A6" t="s">
        <v>76</v>
      </c>
    </row>
    <row r="7" spans="1:10" ht="29" customHeight="1" x14ac:dyDescent="0.3">
      <c r="A7" s="3" t="s">
        <v>27</v>
      </c>
      <c r="B7" s="3" t="s">
        <v>250</v>
      </c>
      <c r="C7" s="3" t="s">
        <v>251</v>
      </c>
      <c r="D7" s="5" t="s">
        <v>60</v>
      </c>
      <c r="E7" s="5" t="s">
        <v>77</v>
      </c>
      <c r="F7" s="5" t="s">
        <v>78</v>
      </c>
      <c r="G7" s="5" t="s">
        <v>79</v>
      </c>
      <c r="H7" s="5" t="s">
        <v>80</v>
      </c>
      <c r="I7" s="5" t="s">
        <v>81</v>
      </c>
      <c r="J7" s="5" t="s">
        <v>82</v>
      </c>
    </row>
    <row r="8" spans="1:10" ht="14.5" customHeight="1" x14ac:dyDescent="0.25">
      <c r="A8" s="4" t="s">
        <v>72</v>
      </c>
      <c r="B8" s="4" t="s">
        <v>252</v>
      </c>
      <c r="C8" s="4" t="s">
        <v>253</v>
      </c>
      <c r="D8" s="6">
        <v>1811</v>
      </c>
      <c r="E8" s="6">
        <v>75</v>
      </c>
      <c r="F8" s="6">
        <v>95</v>
      </c>
      <c r="G8" s="6">
        <v>5</v>
      </c>
      <c r="H8" s="6">
        <v>1201</v>
      </c>
      <c r="I8" s="6">
        <v>610</v>
      </c>
      <c r="J8" s="6">
        <v>56</v>
      </c>
    </row>
    <row r="9" spans="1:10" ht="14.5" customHeight="1" x14ac:dyDescent="0.25">
      <c r="A9" s="4" t="s">
        <v>72</v>
      </c>
      <c r="B9" s="4" t="s">
        <v>254</v>
      </c>
      <c r="C9" s="4" t="s">
        <v>255</v>
      </c>
      <c r="D9" s="6">
        <v>993</v>
      </c>
      <c r="E9" s="6">
        <v>58</v>
      </c>
      <c r="F9" s="6">
        <v>79</v>
      </c>
      <c r="G9" s="6">
        <v>3</v>
      </c>
      <c r="H9" s="6">
        <v>373</v>
      </c>
      <c r="I9" s="6">
        <v>620</v>
      </c>
      <c r="J9" s="6">
        <v>19</v>
      </c>
    </row>
    <row r="10" spans="1:10" ht="14.5" customHeight="1" x14ac:dyDescent="0.25">
      <c r="A10" s="4" t="s">
        <v>72</v>
      </c>
      <c r="B10" s="4" t="s">
        <v>256</v>
      </c>
      <c r="C10" s="4" t="s">
        <v>257</v>
      </c>
      <c r="D10" s="6">
        <v>1485</v>
      </c>
      <c r="E10" s="6">
        <v>57</v>
      </c>
      <c r="F10" s="6">
        <v>77</v>
      </c>
      <c r="G10" s="6">
        <v>0</v>
      </c>
      <c r="H10" s="6">
        <v>668</v>
      </c>
      <c r="I10" s="6">
        <v>817</v>
      </c>
      <c r="J10" s="6">
        <v>34</v>
      </c>
    </row>
    <row r="11" spans="1:10" ht="14.5" customHeight="1" x14ac:dyDescent="0.25">
      <c r="A11" s="4" t="s">
        <v>72</v>
      </c>
      <c r="B11" s="4" t="s">
        <v>258</v>
      </c>
      <c r="C11" s="4" t="s">
        <v>259</v>
      </c>
      <c r="D11" s="6">
        <v>2158</v>
      </c>
      <c r="E11" s="6">
        <v>95</v>
      </c>
      <c r="F11" s="6">
        <v>121</v>
      </c>
      <c r="G11" s="6">
        <v>1</v>
      </c>
      <c r="H11" s="6">
        <v>1107</v>
      </c>
      <c r="I11" s="6">
        <v>1051</v>
      </c>
      <c r="J11" s="6">
        <v>96</v>
      </c>
    </row>
    <row r="12" spans="1:10" ht="14.5" customHeight="1" x14ac:dyDescent="0.25">
      <c r="A12" s="4" t="s">
        <v>72</v>
      </c>
      <c r="B12" s="4" t="s">
        <v>260</v>
      </c>
      <c r="C12" s="4" t="s">
        <v>261</v>
      </c>
      <c r="D12" s="6">
        <v>1154</v>
      </c>
      <c r="E12" s="6">
        <v>53</v>
      </c>
      <c r="F12" s="6">
        <v>71</v>
      </c>
      <c r="G12" s="6">
        <v>0</v>
      </c>
      <c r="H12" s="6">
        <v>600</v>
      </c>
      <c r="I12" s="6">
        <v>554</v>
      </c>
      <c r="J12" s="6">
        <v>32</v>
      </c>
    </row>
    <row r="13" spans="1:10" ht="14.5" customHeight="1" x14ac:dyDescent="0.25">
      <c r="A13" s="4" t="s">
        <v>72</v>
      </c>
      <c r="B13" s="4" t="s">
        <v>262</v>
      </c>
      <c r="C13" s="4" t="s">
        <v>263</v>
      </c>
      <c r="D13" s="6">
        <v>1639</v>
      </c>
      <c r="E13" s="6">
        <v>96</v>
      </c>
      <c r="F13" s="6">
        <v>119</v>
      </c>
      <c r="G13" s="6">
        <v>4</v>
      </c>
      <c r="H13" s="6">
        <v>717</v>
      </c>
      <c r="I13" s="6">
        <v>922</v>
      </c>
      <c r="J13" s="6">
        <v>92</v>
      </c>
    </row>
    <row r="14" spans="1:10" ht="14.5" customHeight="1" x14ac:dyDescent="0.25">
      <c r="A14" s="4" t="s">
        <v>72</v>
      </c>
      <c r="B14" s="4" t="s">
        <v>264</v>
      </c>
      <c r="C14" s="4" t="s">
        <v>265</v>
      </c>
      <c r="D14" s="6">
        <v>1858</v>
      </c>
      <c r="E14" s="6">
        <v>114</v>
      </c>
      <c r="F14" s="6">
        <v>143</v>
      </c>
      <c r="G14" s="6">
        <v>0</v>
      </c>
      <c r="H14" s="6">
        <v>871</v>
      </c>
      <c r="I14" s="6">
        <v>987</v>
      </c>
      <c r="J14" s="6">
        <v>101</v>
      </c>
    </row>
    <row r="15" spans="1:10" x14ac:dyDescent="0.25">
      <c r="A15" s="4"/>
      <c r="B15" s="4"/>
      <c r="C15" s="4"/>
      <c r="D15" s="6"/>
      <c r="E15" s="6"/>
      <c r="F15" s="6"/>
      <c r="G15" s="6"/>
      <c r="H15" s="6"/>
      <c r="I15" s="6"/>
      <c r="J15" s="6"/>
    </row>
    <row r="16" spans="1:10" x14ac:dyDescent="0.25">
      <c r="A16" s="4"/>
      <c r="B16" s="4"/>
      <c r="C16" s="4"/>
      <c r="D16" s="6"/>
      <c r="E16" s="6"/>
      <c r="F16" s="6"/>
      <c r="G16" s="6"/>
      <c r="H16" s="6"/>
      <c r="I16" s="6"/>
      <c r="J16" s="6"/>
    </row>
    <row r="17" spans="1:10" x14ac:dyDescent="0.25">
      <c r="A17" s="4"/>
      <c r="B17" s="4"/>
      <c r="C17" s="4"/>
      <c r="D17" s="6"/>
      <c r="E17" s="6"/>
      <c r="F17" s="6"/>
      <c r="G17" s="6"/>
      <c r="H17" s="6"/>
      <c r="I17" s="6"/>
      <c r="J17" s="6"/>
    </row>
    <row r="18" spans="1:10" x14ac:dyDescent="0.25">
      <c r="A18" s="4"/>
      <c r="B18" s="4"/>
      <c r="C18" s="4"/>
      <c r="D18" s="6"/>
      <c r="E18" s="6"/>
      <c r="F18" s="6"/>
      <c r="G18" s="6"/>
      <c r="H18" s="6"/>
      <c r="I18" s="6"/>
      <c r="J18" s="6"/>
    </row>
    <row r="19" spans="1:10" x14ac:dyDescent="0.25">
      <c r="A19" s="4"/>
      <c r="B19" s="4"/>
      <c r="C19" s="4"/>
      <c r="D19" s="6"/>
      <c r="E19" s="6"/>
      <c r="F19" s="6"/>
      <c r="G19" s="6"/>
      <c r="H19" s="6"/>
      <c r="I19" s="6"/>
      <c r="J19" s="6"/>
    </row>
    <row r="20" spans="1:10" x14ac:dyDescent="0.25">
      <c r="A20" s="4"/>
      <c r="B20" s="4"/>
      <c r="C20" s="4"/>
      <c r="D20" s="6"/>
      <c r="E20" s="6"/>
      <c r="F20" s="6"/>
      <c r="G20" s="6"/>
      <c r="H20" s="6"/>
      <c r="I20" s="6"/>
      <c r="J20" s="6"/>
    </row>
    <row r="21" spans="1:10" x14ac:dyDescent="0.25">
      <c r="A21" s="4"/>
      <c r="B21" s="4"/>
      <c r="C21" s="4"/>
      <c r="D21" s="6"/>
      <c r="E21" s="6"/>
      <c r="F21" s="6"/>
      <c r="G21" s="6"/>
      <c r="H21" s="6"/>
      <c r="I21" s="6"/>
      <c r="J21" s="6"/>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6"/>
  <sheetViews>
    <sheetView showGridLines="0" workbookViewId="0"/>
  </sheetViews>
  <sheetFormatPr defaultColWidth="10.90625" defaultRowHeight="12.5" x14ac:dyDescent="0.25"/>
  <cols>
    <col min="1" max="1" width="14.7265625" customWidth="1"/>
    <col min="2" max="2" width="8.7265625" customWidth="1"/>
    <col min="3" max="3" width="77.7265625" customWidth="1"/>
    <col min="4" max="4" width="20.7265625" customWidth="1"/>
    <col min="5" max="6" width="17.7265625" customWidth="1"/>
    <col min="7" max="7" width="15.7265625" customWidth="1"/>
    <col min="8" max="8" width="23.7265625" customWidth="1"/>
    <col min="9" max="9" width="20.7265625" customWidth="1"/>
    <col min="10" max="10" width="27.7265625" customWidth="1"/>
  </cols>
  <sheetData>
    <row r="1" spans="1:10" ht="14.5" customHeight="1" x14ac:dyDescent="0.3">
      <c r="A1" s="1" t="s">
        <v>266</v>
      </c>
    </row>
    <row r="2" spans="1:10" ht="29" customHeight="1" x14ac:dyDescent="0.3">
      <c r="A2" s="1" t="s">
        <v>58</v>
      </c>
    </row>
    <row r="3" spans="1:10" ht="14.5" customHeight="1" x14ac:dyDescent="0.25">
      <c r="A3" t="s">
        <v>59</v>
      </c>
    </row>
    <row r="4" spans="1:10" ht="14.5" customHeight="1" x14ac:dyDescent="0.25">
      <c r="A4" t="s">
        <v>248</v>
      </c>
    </row>
    <row r="5" spans="1:10" ht="14.5" customHeight="1" x14ac:dyDescent="0.25">
      <c r="A5" t="s">
        <v>267</v>
      </c>
    </row>
    <row r="6" spans="1:10" ht="14.5" customHeight="1" x14ac:dyDescent="0.25">
      <c r="A6" t="s">
        <v>76</v>
      </c>
    </row>
    <row r="7" spans="1:10" ht="29" customHeight="1" x14ac:dyDescent="0.3">
      <c r="A7" s="3" t="s">
        <v>27</v>
      </c>
      <c r="B7" s="3" t="s">
        <v>268</v>
      </c>
      <c r="C7" s="3" t="s">
        <v>269</v>
      </c>
      <c r="D7" s="5" t="s">
        <v>60</v>
      </c>
      <c r="E7" s="5" t="s">
        <v>77</v>
      </c>
      <c r="F7" s="5" t="s">
        <v>78</v>
      </c>
      <c r="G7" s="5" t="s">
        <v>79</v>
      </c>
      <c r="H7" s="5" t="s">
        <v>80</v>
      </c>
      <c r="I7" s="5" t="s">
        <v>81</v>
      </c>
      <c r="J7" s="5" t="s">
        <v>82</v>
      </c>
    </row>
    <row r="8" spans="1:10" ht="14.5" customHeight="1" x14ac:dyDescent="0.25">
      <c r="A8" s="4" t="s">
        <v>72</v>
      </c>
      <c r="B8" s="4" t="s">
        <v>270</v>
      </c>
      <c r="C8" s="4" t="s">
        <v>271</v>
      </c>
      <c r="D8" s="6">
        <v>403</v>
      </c>
      <c r="E8" s="6">
        <v>35</v>
      </c>
      <c r="F8" s="6">
        <v>40</v>
      </c>
      <c r="G8" s="6">
        <v>4</v>
      </c>
      <c r="H8" s="6">
        <v>187</v>
      </c>
      <c r="I8" s="6">
        <v>216</v>
      </c>
      <c r="J8" s="6">
        <v>15</v>
      </c>
    </row>
    <row r="9" spans="1:10" ht="14.5" customHeight="1" x14ac:dyDescent="0.25">
      <c r="A9" s="4" t="s">
        <v>72</v>
      </c>
      <c r="B9" s="4" t="s">
        <v>272</v>
      </c>
      <c r="C9" s="4" t="s">
        <v>273</v>
      </c>
      <c r="D9" s="6">
        <v>321</v>
      </c>
      <c r="E9" s="6">
        <v>16</v>
      </c>
      <c r="F9" s="6">
        <v>19</v>
      </c>
      <c r="G9" s="6">
        <v>0</v>
      </c>
      <c r="H9" s="6">
        <v>117</v>
      </c>
      <c r="I9" s="6">
        <v>204</v>
      </c>
      <c r="J9" s="6">
        <v>23</v>
      </c>
    </row>
    <row r="10" spans="1:10" ht="14.5" customHeight="1" x14ac:dyDescent="0.25">
      <c r="A10" s="4" t="s">
        <v>72</v>
      </c>
      <c r="B10" s="4" t="s">
        <v>274</v>
      </c>
      <c r="C10" s="4" t="s">
        <v>275</v>
      </c>
      <c r="D10" s="6">
        <v>120</v>
      </c>
      <c r="E10" s="6">
        <v>3</v>
      </c>
      <c r="F10" s="6">
        <v>5</v>
      </c>
      <c r="G10" s="6">
        <v>0</v>
      </c>
      <c r="H10" s="6">
        <v>59</v>
      </c>
      <c r="I10" s="6">
        <v>61</v>
      </c>
      <c r="J10" s="6">
        <v>3</v>
      </c>
    </row>
    <row r="11" spans="1:10" ht="14.5" customHeight="1" x14ac:dyDescent="0.25">
      <c r="A11" s="4" t="s">
        <v>72</v>
      </c>
      <c r="B11" s="4" t="s">
        <v>276</v>
      </c>
      <c r="C11" s="4" t="s">
        <v>277</v>
      </c>
      <c r="D11" s="6">
        <v>210</v>
      </c>
      <c r="E11" s="6">
        <v>10</v>
      </c>
      <c r="F11" s="6">
        <v>11</v>
      </c>
      <c r="G11" s="6">
        <v>0</v>
      </c>
      <c r="H11" s="6">
        <v>104</v>
      </c>
      <c r="I11" s="6">
        <v>106</v>
      </c>
      <c r="J11" s="6">
        <v>3</v>
      </c>
    </row>
    <row r="12" spans="1:10" ht="14.5" customHeight="1" x14ac:dyDescent="0.25">
      <c r="A12" s="4" t="s">
        <v>72</v>
      </c>
      <c r="B12" s="4" t="s">
        <v>278</v>
      </c>
      <c r="C12" s="4" t="s">
        <v>279</v>
      </c>
      <c r="D12" s="6">
        <v>160</v>
      </c>
      <c r="E12" s="6">
        <v>10</v>
      </c>
      <c r="F12" s="6">
        <v>12</v>
      </c>
      <c r="G12" s="6">
        <v>0</v>
      </c>
      <c r="H12" s="6">
        <v>78</v>
      </c>
      <c r="I12" s="6">
        <v>82</v>
      </c>
      <c r="J12" s="6">
        <v>6</v>
      </c>
    </row>
    <row r="13" spans="1:10" ht="14.5" customHeight="1" x14ac:dyDescent="0.25">
      <c r="A13" s="4" t="s">
        <v>72</v>
      </c>
      <c r="B13" s="4" t="s">
        <v>280</v>
      </c>
      <c r="C13" s="4" t="s">
        <v>281</v>
      </c>
      <c r="D13" s="6">
        <v>310</v>
      </c>
      <c r="E13" s="6">
        <v>7</v>
      </c>
      <c r="F13" s="6">
        <v>9</v>
      </c>
      <c r="G13" s="6">
        <v>0</v>
      </c>
      <c r="H13" s="6">
        <v>199</v>
      </c>
      <c r="I13" s="6">
        <v>111</v>
      </c>
      <c r="J13" s="6">
        <v>16</v>
      </c>
    </row>
    <row r="14" spans="1:10" ht="14.5" customHeight="1" x14ac:dyDescent="0.25">
      <c r="A14" s="4" t="s">
        <v>72</v>
      </c>
      <c r="B14" s="4" t="s">
        <v>282</v>
      </c>
      <c r="C14" s="4" t="s">
        <v>283</v>
      </c>
      <c r="D14" s="6">
        <v>666</v>
      </c>
      <c r="E14" s="6">
        <v>49</v>
      </c>
      <c r="F14" s="6">
        <v>53</v>
      </c>
      <c r="G14" s="6">
        <v>0</v>
      </c>
      <c r="H14" s="6">
        <v>321</v>
      </c>
      <c r="I14" s="6">
        <v>345</v>
      </c>
      <c r="J14" s="6">
        <v>27</v>
      </c>
    </row>
    <row r="15" spans="1:10" ht="14.5" customHeight="1" x14ac:dyDescent="0.25">
      <c r="A15" s="4" t="s">
        <v>72</v>
      </c>
      <c r="B15" s="4" t="s">
        <v>284</v>
      </c>
      <c r="C15" s="4" t="s">
        <v>285</v>
      </c>
      <c r="D15" s="6">
        <v>209</v>
      </c>
      <c r="E15" s="6">
        <v>12</v>
      </c>
      <c r="F15" s="6">
        <v>13</v>
      </c>
      <c r="G15" s="6">
        <v>0</v>
      </c>
      <c r="H15" s="6">
        <v>76</v>
      </c>
      <c r="I15" s="6">
        <v>133</v>
      </c>
      <c r="J15" s="6">
        <v>5</v>
      </c>
    </row>
    <row r="16" spans="1:10" ht="14.5" customHeight="1" x14ac:dyDescent="0.25">
      <c r="A16" s="4" t="s">
        <v>72</v>
      </c>
      <c r="B16" s="4" t="s">
        <v>286</v>
      </c>
      <c r="C16" s="4" t="s">
        <v>287</v>
      </c>
      <c r="D16" s="6">
        <v>171</v>
      </c>
      <c r="E16" s="6">
        <v>6</v>
      </c>
      <c r="F16" s="6">
        <v>9</v>
      </c>
      <c r="G16" s="6">
        <v>0</v>
      </c>
      <c r="H16" s="6">
        <v>77</v>
      </c>
      <c r="I16" s="6">
        <v>94</v>
      </c>
      <c r="J16" s="6">
        <v>2</v>
      </c>
    </row>
    <row r="17" spans="1:10" ht="14.5" customHeight="1" x14ac:dyDescent="0.25">
      <c r="A17" s="4" t="s">
        <v>72</v>
      </c>
      <c r="B17" s="4" t="s">
        <v>288</v>
      </c>
      <c r="C17" s="4" t="s">
        <v>289</v>
      </c>
      <c r="D17" s="6">
        <v>216</v>
      </c>
      <c r="E17" s="6">
        <v>9</v>
      </c>
      <c r="F17" s="6">
        <v>16</v>
      </c>
      <c r="G17" s="6">
        <v>1</v>
      </c>
      <c r="H17" s="6">
        <v>81</v>
      </c>
      <c r="I17" s="6">
        <v>135</v>
      </c>
      <c r="J17" s="6">
        <v>5</v>
      </c>
    </row>
    <row r="18" spans="1:10" ht="14.5" customHeight="1" x14ac:dyDescent="0.25">
      <c r="A18" s="4" t="s">
        <v>72</v>
      </c>
      <c r="B18" s="4" t="s">
        <v>290</v>
      </c>
      <c r="C18" s="4" t="s">
        <v>291</v>
      </c>
      <c r="D18" s="6">
        <v>119</v>
      </c>
      <c r="E18" s="6">
        <v>7</v>
      </c>
      <c r="F18" s="6">
        <v>4</v>
      </c>
      <c r="G18" s="6">
        <v>0</v>
      </c>
      <c r="H18" s="6">
        <v>29</v>
      </c>
      <c r="I18" s="6">
        <v>90</v>
      </c>
      <c r="J18" s="6">
        <v>7</v>
      </c>
    </row>
    <row r="19" spans="1:10" ht="14.5" customHeight="1" x14ac:dyDescent="0.25">
      <c r="A19" s="4" t="s">
        <v>72</v>
      </c>
      <c r="B19" s="4" t="s">
        <v>292</v>
      </c>
      <c r="C19" s="4" t="s">
        <v>293</v>
      </c>
      <c r="D19" s="6">
        <v>232</v>
      </c>
      <c r="E19" s="6">
        <v>11</v>
      </c>
      <c r="F19" s="6">
        <v>12</v>
      </c>
      <c r="G19" s="6">
        <v>0</v>
      </c>
      <c r="H19" s="6">
        <v>150</v>
      </c>
      <c r="I19" s="6">
        <v>82</v>
      </c>
      <c r="J19" s="6">
        <v>15</v>
      </c>
    </row>
    <row r="20" spans="1:10" ht="14.5" customHeight="1" x14ac:dyDescent="0.25">
      <c r="A20" s="4" t="s">
        <v>72</v>
      </c>
      <c r="B20" s="4" t="s">
        <v>294</v>
      </c>
      <c r="C20" s="4" t="s">
        <v>295</v>
      </c>
      <c r="D20" s="6">
        <v>342</v>
      </c>
      <c r="E20" s="6">
        <v>15</v>
      </c>
      <c r="F20" s="6">
        <v>22</v>
      </c>
      <c r="G20" s="6">
        <v>0</v>
      </c>
      <c r="H20" s="6">
        <v>236</v>
      </c>
      <c r="I20" s="6">
        <v>106</v>
      </c>
      <c r="J20" s="6">
        <v>2</v>
      </c>
    </row>
    <row r="21" spans="1:10" ht="14.5" customHeight="1" x14ac:dyDescent="0.25">
      <c r="A21" s="4" t="s">
        <v>72</v>
      </c>
      <c r="B21" s="4" t="s">
        <v>296</v>
      </c>
      <c r="C21" s="4" t="s">
        <v>297</v>
      </c>
      <c r="D21" s="6">
        <v>323</v>
      </c>
      <c r="E21" s="6">
        <v>15</v>
      </c>
      <c r="F21" s="6">
        <v>21</v>
      </c>
      <c r="G21" s="6">
        <v>0</v>
      </c>
      <c r="H21" s="6">
        <v>138</v>
      </c>
      <c r="I21" s="6">
        <v>185</v>
      </c>
      <c r="J21" s="6">
        <v>4</v>
      </c>
    </row>
    <row r="22" spans="1:10" ht="14.5" customHeight="1" x14ac:dyDescent="0.25">
      <c r="A22" s="4" t="s">
        <v>72</v>
      </c>
      <c r="B22" s="4" t="s">
        <v>298</v>
      </c>
      <c r="C22" s="4" t="s">
        <v>299</v>
      </c>
      <c r="D22" s="6">
        <v>279</v>
      </c>
      <c r="E22" s="6">
        <v>8</v>
      </c>
      <c r="F22" s="6">
        <v>14</v>
      </c>
      <c r="G22" s="6">
        <v>0</v>
      </c>
      <c r="H22" s="6">
        <v>171</v>
      </c>
      <c r="I22" s="6">
        <v>108</v>
      </c>
      <c r="J22" s="6">
        <v>10</v>
      </c>
    </row>
    <row r="23" spans="1:10" ht="14.5" customHeight="1" x14ac:dyDescent="0.25">
      <c r="A23" s="4" t="s">
        <v>72</v>
      </c>
      <c r="B23" s="4" t="s">
        <v>300</v>
      </c>
      <c r="C23" s="4" t="s">
        <v>301</v>
      </c>
      <c r="D23" s="6">
        <v>383</v>
      </c>
      <c r="E23" s="6">
        <v>12</v>
      </c>
      <c r="F23" s="6">
        <v>15</v>
      </c>
      <c r="G23" s="6">
        <v>3</v>
      </c>
      <c r="H23" s="6">
        <v>237</v>
      </c>
      <c r="I23" s="6">
        <v>146</v>
      </c>
      <c r="J23" s="6">
        <v>15</v>
      </c>
    </row>
    <row r="24" spans="1:10" ht="14.5" customHeight="1" x14ac:dyDescent="0.25">
      <c r="A24" s="4" t="s">
        <v>72</v>
      </c>
      <c r="B24" s="4" t="s">
        <v>302</v>
      </c>
      <c r="C24" s="4" t="s">
        <v>303</v>
      </c>
      <c r="D24" s="6">
        <v>294</v>
      </c>
      <c r="E24" s="6">
        <v>6</v>
      </c>
      <c r="F24" s="6">
        <v>7</v>
      </c>
      <c r="G24" s="6">
        <v>1</v>
      </c>
      <c r="H24" s="6">
        <v>219</v>
      </c>
      <c r="I24" s="6">
        <v>75</v>
      </c>
      <c r="J24" s="6">
        <v>6</v>
      </c>
    </row>
    <row r="25" spans="1:10" ht="14.5" customHeight="1" x14ac:dyDescent="0.25">
      <c r="A25" s="4" t="s">
        <v>72</v>
      </c>
      <c r="B25" s="4" t="s">
        <v>304</v>
      </c>
      <c r="C25" s="4" t="s">
        <v>305</v>
      </c>
      <c r="D25" s="6">
        <v>187</v>
      </c>
      <c r="E25" s="6">
        <v>14</v>
      </c>
      <c r="F25" s="6">
        <v>18</v>
      </c>
      <c r="G25" s="6">
        <v>0</v>
      </c>
      <c r="H25" s="6">
        <v>93</v>
      </c>
      <c r="I25" s="6">
        <v>94</v>
      </c>
      <c r="J25" s="6">
        <v>8</v>
      </c>
    </row>
    <row r="26" spans="1:10" ht="14.5" customHeight="1" x14ac:dyDescent="0.25">
      <c r="A26" s="4" t="s">
        <v>72</v>
      </c>
      <c r="B26" s="4" t="s">
        <v>306</v>
      </c>
      <c r="C26" s="4" t="s">
        <v>307</v>
      </c>
      <c r="D26" s="6">
        <v>242</v>
      </c>
      <c r="E26" s="6">
        <v>9</v>
      </c>
      <c r="F26" s="6">
        <v>11</v>
      </c>
      <c r="G26" s="6">
        <v>0</v>
      </c>
      <c r="H26" s="6">
        <v>114</v>
      </c>
      <c r="I26" s="6">
        <v>128</v>
      </c>
      <c r="J26" s="6">
        <v>9</v>
      </c>
    </row>
    <row r="27" spans="1:10" ht="14.5" customHeight="1" x14ac:dyDescent="0.25">
      <c r="A27" s="4" t="s">
        <v>72</v>
      </c>
      <c r="B27" s="4" t="s">
        <v>308</v>
      </c>
      <c r="C27" s="4" t="s">
        <v>309</v>
      </c>
      <c r="D27" s="6">
        <v>135</v>
      </c>
      <c r="E27" s="6">
        <v>3</v>
      </c>
      <c r="F27" s="6">
        <v>6</v>
      </c>
      <c r="G27" s="6">
        <v>0</v>
      </c>
      <c r="H27" s="6">
        <v>67</v>
      </c>
      <c r="I27" s="6">
        <v>68</v>
      </c>
      <c r="J27" s="6">
        <v>5</v>
      </c>
    </row>
    <row r="28" spans="1:10" ht="14.5" customHeight="1" x14ac:dyDescent="0.25">
      <c r="A28" s="4" t="s">
        <v>72</v>
      </c>
      <c r="B28" s="4" t="s">
        <v>310</v>
      </c>
      <c r="C28" s="4" t="s">
        <v>311</v>
      </c>
      <c r="D28" s="6">
        <v>299</v>
      </c>
      <c r="E28" s="6">
        <v>7</v>
      </c>
      <c r="F28" s="6">
        <v>11</v>
      </c>
      <c r="G28" s="6">
        <v>0</v>
      </c>
      <c r="H28" s="6">
        <v>117</v>
      </c>
      <c r="I28" s="6">
        <v>182</v>
      </c>
      <c r="J28" s="6">
        <v>7</v>
      </c>
    </row>
    <row r="29" spans="1:10" ht="14.5" customHeight="1" x14ac:dyDescent="0.25">
      <c r="A29" s="4" t="s">
        <v>72</v>
      </c>
      <c r="B29" s="4" t="s">
        <v>312</v>
      </c>
      <c r="C29" s="4" t="s">
        <v>313</v>
      </c>
      <c r="D29" s="6">
        <v>89</v>
      </c>
      <c r="E29" s="6">
        <v>7</v>
      </c>
      <c r="F29" s="6">
        <v>10</v>
      </c>
      <c r="G29" s="6">
        <v>0</v>
      </c>
      <c r="H29" s="6">
        <v>38</v>
      </c>
      <c r="I29" s="6">
        <v>51</v>
      </c>
      <c r="J29" s="6">
        <v>2</v>
      </c>
    </row>
    <row r="30" spans="1:10" ht="14.5" customHeight="1" x14ac:dyDescent="0.25">
      <c r="A30" s="4" t="s">
        <v>72</v>
      </c>
      <c r="B30" s="4" t="s">
        <v>314</v>
      </c>
      <c r="C30" s="4" t="s">
        <v>315</v>
      </c>
      <c r="D30" s="6">
        <v>667</v>
      </c>
      <c r="E30" s="6">
        <v>37</v>
      </c>
      <c r="F30" s="6">
        <v>46</v>
      </c>
      <c r="G30" s="6">
        <v>0</v>
      </c>
      <c r="H30" s="6">
        <v>317</v>
      </c>
      <c r="I30" s="6">
        <v>350</v>
      </c>
      <c r="J30" s="6">
        <v>53</v>
      </c>
    </row>
    <row r="31" spans="1:10" ht="14.5" customHeight="1" x14ac:dyDescent="0.25">
      <c r="A31" s="4" t="s">
        <v>72</v>
      </c>
      <c r="B31" s="4" t="s">
        <v>316</v>
      </c>
      <c r="C31" s="4" t="s">
        <v>317</v>
      </c>
      <c r="D31" s="6">
        <v>323</v>
      </c>
      <c r="E31" s="6">
        <v>20</v>
      </c>
      <c r="F31" s="6">
        <v>25</v>
      </c>
      <c r="G31" s="6">
        <v>0</v>
      </c>
      <c r="H31" s="6">
        <v>141</v>
      </c>
      <c r="I31" s="6">
        <v>182</v>
      </c>
      <c r="J31" s="6">
        <v>8</v>
      </c>
    </row>
    <row r="32" spans="1:10" ht="14.5" customHeight="1" x14ac:dyDescent="0.25">
      <c r="A32" s="4" t="s">
        <v>72</v>
      </c>
      <c r="B32" s="4" t="s">
        <v>318</v>
      </c>
      <c r="C32" s="4" t="s">
        <v>319</v>
      </c>
      <c r="D32" s="6">
        <v>149</v>
      </c>
      <c r="E32" s="6">
        <v>8</v>
      </c>
      <c r="F32" s="6">
        <v>12</v>
      </c>
      <c r="G32" s="6">
        <v>0</v>
      </c>
      <c r="H32" s="6">
        <v>64</v>
      </c>
      <c r="I32" s="6">
        <v>85</v>
      </c>
      <c r="J32" s="6">
        <v>4</v>
      </c>
    </row>
    <row r="33" spans="1:10" ht="14.5" customHeight="1" x14ac:dyDescent="0.25">
      <c r="A33" s="4" t="s">
        <v>72</v>
      </c>
      <c r="B33" s="4" t="s">
        <v>320</v>
      </c>
      <c r="C33" s="4" t="s">
        <v>321</v>
      </c>
      <c r="D33" s="6">
        <v>133</v>
      </c>
      <c r="E33" s="6">
        <v>8</v>
      </c>
      <c r="F33" s="6">
        <v>9</v>
      </c>
      <c r="G33" s="6">
        <v>0</v>
      </c>
      <c r="H33" s="6">
        <v>64</v>
      </c>
      <c r="I33" s="6">
        <v>69</v>
      </c>
      <c r="J33" s="6">
        <v>3</v>
      </c>
    </row>
    <row r="34" spans="1:10" ht="14.5" customHeight="1" x14ac:dyDescent="0.25">
      <c r="A34" s="4" t="s">
        <v>72</v>
      </c>
      <c r="B34" s="4" t="s">
        <v>322</v>
      </c>
      <c r="C34" s="4" t="s">
        <v>323</v>
      </c>
      <c r="D34" s="6">
        <v>109</v>
      </c>
      <c r="E34" s="6">
        <v>4</v>
      </c>
      <c r="F34" s="6">
        <v>4</v>
      </c>
      <c r="G34" s="6">
        <v>0</v>
      </c>
      <c r="H34" s="6">
        <v>45</v>
      </c>
      <c r="I34" s="6">
        <v>64</v>
      </c>
      <c r="J34" s="6">
        <v>2</v>
      </c>
    </row>
    <row r="35" spans="1:10" ht="14.5" customHeight="1" x14ac:dyDescent="0.25">
      <c r="A35" s="4" t="s">
        <v>72</v>
      </c>
      <c r="B35" s="4" t="s">
        <v>324</v>
      </c>
      <c r="C35" s="4" t="s">
        <v>325</v>
      </c>
      <c r="D35" s="6">
        <v>296</v>
      </c>
      <c r="E35" s="6">
        <v>12</v>
      </c>
      <c r="F35" s="6">
        <v>14</v>
      </c>
      <c r="G35" s="6">
        <v>0</v>
      </c>
      <c r="H35" s="6">
        <v>125</v>
      </c>
      <c r="I35" s="6">
        <v>171</v>
      </c>
      <c r="J35" s="6">
        <v>5</v>
      </c>
    </row>
    <row r="36" spans="1:10" ht="14.5" customHeight="1" x14ac:dyDescent="0.25">
      <c r="A36" s="4" t="s">
        <v>72</v>
      </c>
      <c r="B36" s="4" t="s">
        <v>326</v>
      </c>
      <c r="C36" s="4" t="s">
        <v>327</v>
      </c>
      <c r="D36" s="6">
        <v>495</v>
      </c>
      <c r="E36" s="6">
        <v>21</v>
      </c>
      <c r="F36" s="6">
        <v>24</v>
      </c>
      <c r="G36" s="6">
        <v>0</v>
      </c>
      <c r="H36" s="6">
        <v>346</v>
      </c>
      <c r="I36" s="6">
        <v>149</v>
      </c>
      <c r="J36" s="6">
        <v>23</v>
      </c>
    </row>
    <row r="37" spans="1:10" ht="14.5" customHeight="1" x14ac:dyDescent="0.25">
      <c r="A37" s="4" t="s">
        <v>72</v>
      </c>
      <c r="B37" s="4" t="s">
        <v>328</v>
      </c>
      <c r="C37" s="4" t="s">
        <v>329</v>
      </c>
      <c r="D37" s="6">
        <v>101</v>
      </c>
      <c r="E37" s="6">
        <v>9</v>
      </c>
      <c r="F37" s="6">
        <v>9</v>
      </c>
      <c r="G37" s="6">
        <v>0</v>
      </c>
      <c r="H37" s="6">
        <v>28</v>
      </c>
      <c r="I37" s="6">
        <v>73</v>
      </c>
      <c r="J37" s="6">
        <v>1</v>
      </c>
    </row>
    <row r="38" spans="1:10" ht="14.5" customHeight="1" x14ac:dyDescent="0.25">
      <c r="A38" s="4" t="s">
        <v>72</v>
      </c>
      <c r="B38" s="4" t="s">
        <v>330</v>
      </c>
      <c r="C38" s="4" t="s">
        <v>331</v>
      </c>
      <c r="D38" s="6">
        <v>235</v>
      </c>
      <c r="E38" s="6">
        <v>14</v>
      </c>
      <c r="F38" s="6">
        <v>21</v>
      </c>
      <c r="G38" s="6">
        <v>0</v>
      </c>
      <c r="H38" s="6">
        <v>103</v>
      </c>
      <c r="I38" s="6">
        <v>132</v>
      </c>
      <c r="J38" s="6">
        <v>12</v>
      </c>
    </row>
    <row r="39" spans="1:10" ht="14.5" customHeight="1" x14ac:dyDescent="0.25">
      <c r="A39" s="4" t="s">
        <v>72</v>
      </c>
      <c r="B39" s="4" t="s">
        <v>332</v>
      </c>
      <c r="C39" s="4" t="s">
        <v>333</v>
      </c>
      <c r="D39" s="6">
        <v>106</v>
      </c>
      <c r="E39" s="6">
        <v>10</v>
      </c>
      <c r="F39" s="6">
        <v>16</v>
      </c>
      <c r="G39" s="6">
        <v>2</v>
      </c>
      <c r="H39" s="6">
        <v>30</v>
      </c>
      <c r="I39" s="6">
        <v>76</v>
      </c>
      <c r="J39" s="6">
        <v>1</v>
      </c>
    </row>
    <row r="40" spans="1:10" ht="14.5" customHeight="1" x14ac:dyDescent="0.25">
      <c r="A40" s="4" t="s">
        <v>72</v>
      </c>
      <c r="B40" s="4" t="s">
        <v>334</v>
      </c>
      <c r="C40" s="4" t="s">
        <v>335</v>
      </c>
      <c r="D40" s="6">
        <v>262</v>
      </c>
      <c r="E40" s="6">
        <v>12</v>
      </c>
      <c r="F40" s="6">
        <v>15</v>
      </c>
      <c r="G40" s="6">
        <v>0</v>
      </c>
      <c r="H40" s="6">
        <v>132</v>
      </c>
      <c r="I40" s="6">
        <v>130</v>
      </c>
      <c r="J40" s="6">
        <v>8</v>
      </c>
    </row>
    <row r="41" spans="1:10" ht="14.5" customHeight="1" x14ac:dyDescent="0.25">
      <c r="A41" s="4" t="s">
        <v>72</v>
      </c>
      <c r="B41" s="4" t="s">
        <v>336</v>
      </c>
      <c r="C41" s="4" t="s">
        <v>337</v>
      </c>
      <c r="D41" s="6">
        <v>276</v>
      </c>
      <c r="E41" s="6">
        <v>8</v>
      </c>
      <c r="F41" s="6">
        <v>14</v>
      </c>
      <c r="G41" s="6">
        <v>1</v>
      </c>
      <c r="H41" s="6">
        <v>172</v>
      </c>
      <c r="I41" s="6">
        <v>104</v>
      </c>
      <c r="J41" s="6">
        <v>13</v>
      </c>
    </row>
    <row r="42" spans="1:10" ht="14.5" customHeight="1" x14ac:dyDescent="0.25">
      <c r="A42" s="4" t="s">
        <v>72</v>
      </c>
      <c r="B42" s="4" t="s">
        <v>338</v>
      </c>
      <c r="C42" s="4" t="s">
        <v>339</v>
      </c>
      <c r="D42" s="6">
        <v>147</v>
      </c>
      <c r="E42" s="6">
        <v>5</v>
      </c>
      <c r="F42" s="6">
        <v>7</v>
      </c>
      <c r="G42" s="6">
        <v>0</v>
      </c>
      <c r="H42" s="6">
        <v>77</v>
      </c>
      <c r="I42" s="6">
        <v>70</v>
      </c>
      <c r="J42" s="6">
        <v>3</v>
      </c>
    </row>
    <row r="43" spans="1:10" ht="14.5" customHeight="1" x14ac:dyDescent="0.25">
      <c r="A43" s="4" t="s">
        <v>72</v>
      </c>
      <c r="B43" s="4" t="s">
        <v>340</v>
      </c>
      <c r="C43" s="4" t="s">
        <v>341</v>
      </c>
      <c r="D43" s="6">
        <v>166</v>
      </c>
      <c r="E43" s="6">
        <v>8</v>
      </c>
      <c r="F43" s="6">
        <v>10</v>
      </c>
      <c r="G43" s="6">
        <v>0</v>
      </c>
      <c r="H43" s="6">
        <v>66</v>
      </c>
      <c r="I43" s="6">
        <v>100</v>
      </c>
      <c r="J43" s="6">
        <v>3</v>
      </c>
    </row>
    <row r="44" spans="1:10" ht="14.5" customHeight="1" x14ac:dyDescent="0.25">
      <c r="A44" s="4" t="s">
        <v>72</v>
      </c>
      <c r="B44" s="4" t="s">
        <v>342</v>
      </c>
      <c r="C44" s="4" t="s">
        <v>343</v>
      </c>
      <c r="D44" s="6">
        <v>146</v>
      </c>
      <c r="E44" s="6">
        <v>10</v>
      </c>
      <c r="F44" s="6">
        <v>12</v>
      </c>
      <c r="G44" s="6">
        <v>0</v>
      </c>
      <c r="H44" s="6">
        <v>59</v>
      </c>
      <c r="I44" s="6">
        <v>87</v>
      </c>
      <c r="J44" s="6">
        <v>3</v>
      </c>
    </row>
    <row r="45" spans="1:10" ht="14.5" customHeight="1" x14ac:dyDescent="0.25">
      <c r="A45" s="4" t="s">
        <v>72</v>
      </c>
      <c r="B45" s="4" t="s">
        <v>344</v>
      </c>
      <c r="C45" s="4" t="s">
        <v>345</v>
      </c>
      <c r="D45" s="6">
        <v>297</v>
      </c>
      <c r="E45" s="6">
        <v>21</v>
      </c>
      <c r="F45" s="6">
        <v>27</v>
      </c>
      <c r="G45" s="6">
        <v>1</v>
      </c>
      <c r="H45" s="6">
        <v>163</v>
      </c>
      <c r="I45" s="6">
        <v>134</v>
      </c>
      <c r="J45" s="6">
        <v>10</v>
      </c>
    </row>
    <row r="46" spans="1:10" ht="14.5" customHeight="1" x14ac:dyDescent="0.25">
      <c r="A46" s="4" t="s">
        <v>72</v>
      </c>
      <c r="B46" s="4" t="s">
        <v>346</v>
      </c>
      <c r="C46" s="4" t="s">
        <v>347</v>
      </c>
      <c r="D46" s="6">
        <v>548</v>
      </c>
      <c r="E46" s="6">
        <v>29</v>
      </c>
      <c r="F46" s="6">
        <v>46</v>
      </c>
      <c r="G46" s="6">
        <v>0</v>
      </c>
      <c r="H46" s="6">
        <v>292</v>
      </c>
      <c r="I46" s="6">
        <v>256</v>
      </c>
      <c r="J46" s="6">
        <v>43</v>
      </c>
    </row>
    <row r="47" spans="1:10" ht="14.5" customHeight="1" x14ac:dyDescent="0.25">
      <c r="A47" s="4" t="s">
        <v>72</v>
      </c>
      <c r="B47" s="4" t="s">
        <v>348</v>
      </c>
      <c r="C47" s="4" t="s">
        <v>349</v>
      </c>
      <c r="D47" s="6">
        <v>193</v>
      </c>
      <c r="E47" s="6">
        <v>9</v>
      </c>
      <c r="F47" s="6">
        <v>13</v>
      </c>
      <c r="G47" s="6">
        <v>0</v>
      </c>
      <c r="H47" s="6">
        <v>103</v>
      </c>
      <c r="I47" s="6">
        <v>90</v>
      </c>
      <c r="J47" s="6">
        <v>11</v>
      </c>
    </row>
    <row r="48" spans="1:10" ht="14.5" customHeight="1" x14ac:dyDescent="0.25">
      <c r="A48" s="4" t="s">
        <v>72</v>
      </c>
      <c r="B48" s="4" t="s">
        <v>350</v>
      </c>
      <c r="C48" s="4" t="s">
        <v>351</v>
      </c>
      <c r="D48" s="6">
        <v>170</v>
      </c>
      <c r="E48" s="6">
        <v>8</v>
      </c>
      <c r="F48" s="6">
        <v>10</v>
      </c>
      <c r="G48" s="6">
        <v>0</v>
      </c>
      <c r="H48" s="6">
        <v>89</v>
      </c>
      <c r="I48" s="6">
        <v>81</v>
      </c>
      <c r="J48" s="6">
        <v>5</v>
      </c>
    </row>
    <row r="49" spans="1:10" ht="14.5" customHeight="1" x14ac:dyDescent="0.25">
      <c r="A49" s="4" t="s">
        <v>72</v>
      </c>
      <c r="B49" s="4" t="s">
        <v>352</v>
      </c>
      <c r="C49" s="4" t="s">
        <v>353</v>
      </c>
      <c r="D49" s="6">
        <v>569</v>
      </c>
      <c r="E49" s="6">
        <v>24</v>
      </c>
      <c r="F49" s="6">
        <v>33</v>
      </c>
      <c r="G49" s="6">
        <v>0</v>
      </c>
      <c r="H49" s="6">
        <v>213</v>
      </c>
      <c r="I49" s="6">
        <v>356</v>
      </c>
      <c r="J49" s="6">
        <v>24</v>
      </c>
    </row>
    <row r="50" spans="1:10" x14ac:dyDescent="0.25">
      <c r="A50" s="4"/>
      <c r="B50" s="4"/>
      <c r="C50" s="4"/>
      <c r="D50" s="6"/>
      <c r="E50" s="6"/>
      <c r="F50" s="6"/>
      <c r="G50" s="6"/>
      <c r="H50" s="6"/>
      <c r="I50" s="6"/>
      <c r="J50" s="6"/>
    </row>
    <row r="51" spans="1:10" x14ac:dyDescent="0.25">
      <c r="A51" s="4"/>
      <c r="B51" s="4"/>
      <c r="C51" s="4"/>
      <c r="D51" s="6"/>
      <c r="E51" s="6"/>
      <c r="F51" s="6"/>
      <c r="G51" s="6"/>
      <c r="H51" s="6"/>
      <c r="I51" s="6"/>
      <c r="J51" s="6"/>
    </row>
    <row r="52" spans="1:10" x14ac:dyDescent="0.25">
      <c r="A52" s="4"/>
      <c r="B52" s="4"/>
      <c r="C52" s="4"/>
      <c r="D52" s="6"/>
      <c r="E52" s="6"/>
      <c r="F52" s="6"/>
      <c r="G52" s="6"/>
      <c r="H52" s="6"/>
      <c r="I52" s="6"/>
      <c r="J52" s="6"/>
    </row>
    <row r="53" spans="1:10" x14ac:dyDescent="0.25">
      <c r="A53" s="4"/>
      <c r="B53" s="4"/>
      <c r="C53" s="4"/>
      <c r="D53" s="6"/>
      <c r="E53" s="6"/>
      <c r="F53" s="6"/>
      <c r="G53" s="6"/>
      <c r="H53" s="6"/>
      <c r="I53" s="6"/>
      <c r="J53" s="6"/>
    </row>
    <row r="54" spans="1:10" x14ac:dyDescent="0.25">
      <c r="A54" s="4"/>
      <c r="B54" s="4"/>
      <c r="C54" s="4"/>
      <c r="D54" s="6"/>
      <c r="E54" s="6"/>
      <c r="F54" s="6"/>
      <c r="G54" s="6"/>
      <c r="H54" s="6"/>
      <c r="I54" s="6"/>
      <c r="J54" s="6"/>
    </row>
    <row r="55" spans="1:10" x14ac:dyDescent="0.25">
      <c r="A55" s="4"/>
      <c r="B55" s="4"/>
      <c r="C55" s="4"/>
      <c r="D55" s="6"/>
      <c r="E55" s="6"/>
      <c r="F55" s="6"/>
      <c r="G55" s="6"/>
      <c r="H55" s="6"/>
      <c r="I55" s="6"/>
      <c r="J55" s="6"/>
    </row>
    <row r="56" spans="1:10" x14ac:dyDescent="0.25">
      <c r="A56" s="4"/>
      <c r="B56" s="4"/>
      <c r="C56" s="4"/>
      <c r="D56" s="6"/>
      <c r="E56" s="6"/>
      <c r="F56" s="6"/>
      <c r="G56" s="6"/>
      <c r="H56" s="6"/>
      <c r="I56" s="6"/>
      <c r="J56" s="6"/>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1"/>
  <sheetViews>
    <sheetView showGridLines="0" workbookViewId="0"/>
  </sheetViews>
  <sheetFormatPr defaultColWidth="10.90625" defaultRowHeight="12.5" x14ac:dyDescent="0.25"/>
  <cols>
    <col min="1" max="1" width="14.7265625" customWidth="1"/>
    <col min="2" max="2" width="11.7265625" customWidth="1"/>
    <col min="3" max="3" width="24.7265625" customWidth="1"/>
    <col min="4" max="4" width="20.7265625" customWidth="1"/>
    <col min="5" max="5" width="31.7265625" customWidth="1"/>
    <col min="6" max="6" width="29.7265625" customWidth="1"/>
    <col min="7" max="7" width="35.7265625" customWidth="1"/>
    <col min="8" max="8" width="41.7265625" customWidth="1"/>
    <col min="9" max="9" width="24.7265625" customWidth="1"/>
    <col min="10" max="10" width="19.7265625" customWidth="1"/>
    <col min="11" max="11" width="23.7265625" customWidth="1"/>
    <col min="12" max="12" width="40.7265625" customWidth="1"/>
    <col min="13" max="13" width="41.7265625" customWidth="1"/>
    <col min="14" max="14" width="45.7265625" customWidth="1"/>
    <col min="15" max="15" width="38.7265625" customWidth="1"/>
    <col min="16" max="16" width="25.7265625" customWidth="1"/>
    <col min="17" max="17" width="30.7265625" customWidth="1"/>
    <col min="18" max="18" width="46.7265625" customWidth="1"/>
    <col min="19" max="19" width="42.7265625" customWidth="1"/>
    <col min="20" max="20" width="54.7265625" customWidth="1"/>
    <col min="21" max="21" width="61.7265625" customWidth="1"/>
    <col min="22" max="22" width="41.7265625" customWidth="1"/>
    <col min="23" max="23" width="50.7265625" customWidth="1"/>
    <col min="24" max="24" width="45.7265625" customWidth="1"/>
    <col min="25" max="25" width="51.7265625" customWidth="1"/>
    <col min="26" max="26" width="24.7265625" customWidth="1"/>
    <col min="27" max="27" width="35.7265625" customWidth="1"/>
    <col min="28" max="28" width="37.7265625" customWidth="1"/>
    <col min="29" max="29" width="32.7265625" customWidth="1"/>
    <col min="30" max="30" width="33.7265625" customWidth="1"/>
  </cols>
  <sheetData>
    <row r="1" spans="1:30" ht="14.5" customHeight="1" x14ac:dyDescent="0.3">
      <c r="A1" s="1" t="s">
        <v>354</v>
      </c>
    </row>
    <row r="2" spans="1:30" ht="29" customHeight="1" x14ac:dyDescent="0.3">
      <c r="A2" s="1" t="s">
        <v>58</v>
      </c>
    </row>
    <row r="3" spans="1:30" ht="14.5" customHeight="1" x14ac:dyDescent="0.25">
      <c r="A3" t="s">
        <v>59</v>
      </c>
    </row>
    <row r="4" spans="1:30" ht="14.5" customHeight="1" x14ac:dyDescent="0.25">
      <c r="A4" t="s">
        <v>248</v>
      </c>
    </row>
    <row r="5" spans="1:30" ht="14.5" customHeight="1" x14ac:dyDescent="0.25">
      <c r="A5" t="s">
        <v>249</v>
      </c>
    </row>
    <row r="6" spans="1:30" ht="14.5" customHeight="1" x14ac:dyDescent="0.25">
      <c r="A6" t="s">
        <v>355</v>
      </c>
    </row>
    <row r="7" spans="1:30" ht="29" customHeight="1" x14ac:dyDescent="0.3">
      <c r="A7" s="3" t="s">
        <v>27</v>
      </c>
      <c r="B7" s="3" t="s">
        <v>250</v>
      </c>
      <c r="C7" s="3" t="s">
        <v>251</v>
      </c>
      <c r="D7" s="5" t="s">
        <v>60</v>
      </c>
      <c r="E7" s="5" t="s">
        <v>356</v>
      </c>
      <c r="F7" s="5" t="s">
        <v>87</v>
      </c>
      <c r="G7" s="5" t="s">
        <v>357</v>
      </c>
      <c r="H7" s="5" t="s">
        <v>89</v>
      </c>
      <c r="I7" s="5" t="s">
        <v>137</v>
      </c>
      <c r="J7" s="5" t="s">
        <v>358</v>
      </c>
      <c r="K7" s="5" t="s">
        <v>359</v>
      </c>
      <c r="L7" s="5" t="s">
        <v>140</v>
      </c>
      <c r="M7" s="5" t="s">
        <v>360</v>
      </c>
      <c r="N7" s="5" t="s">
        <v>361</v>
      </c>
      <c r="O7" s="5" t="s">
        <v>362</v>
      </c>
      <c r="P7" s="5" t="s">
        <v>192</v>
      </c>
      <c r="Q7" s="5" t="s">
        <v>363</v>
      </c>
      <c r="R7" s="5" t="s">
        <v>364</v>
      </c>
      <c r="S7" s="5" t="s">
        <v>166</v>
      </c>
      <c r="T7" s="5" t="s">
        <v>167</v>
      </c>
      <c r="U7" s="5" t="s">
        <v>168</v>
      </c>
      <c r="V7" s="5" t="s">
        <v>144</v>
      </c>
      <c r="W7" s="5" t="s">
        <v>145</v>
      </c>
      <c r="X7" s="5" t="s">
        <v>146</v>
      </c>
      <c r="Y7" s="5" t="s">
        <v>147</v>
      </c>
      <c r="Z7" s="5" t="s">
        <v>148</v>
      </c>
      <c r="AA7" s="5" t="s">
        <v>149</v>
      </c>
      <c r="AB7" s="5" t="s">
        <v>150</v>
      </c>
      <c r="AC7" s="5" t="s">
        <v>151</v>
      </c>
      <c r="AD7" s="5" t="s">
        <v>365</v>
      </c>
    </row>
    <row r="8" spans="1:30" ht="14.5" customHeight="1" x14ac:dyDescent="0.25">
      <c r="A8" s="4" t="s">
        <v>72</v>
      </c>
      <c r="B8" s="4" t="s">
        <v>252</v>
      </c>
      <c r="C8" s="4" t="s">
        <v>253</v>
      </c>
      <c r="D8" s="6">
        <v>1811</v>
      </c>
      <c r="E8" s="6">
        <v>158426060</v>
      </c>
      <c r="F8" s="6">
        <v>1796</v>
      </c>
      <c r="G8" s="6">
        <v>154518974</v>
      </c>
      <c r="H8" s="7">
        <v>97.533811040936101</v>
      </c>
      <c r="I8" s="6">
        <v>1700</v>
      </c>
      <c r="J8" s="6">
        <v>808295</v>
      </c>
      <c r="K8" s="7">
        <v>22090545</v>
      </c>
      <c r="L8" s="6">
        <v>1496</v>
      </c>
      <c r="M8" s="6">
        <v>530247</v>
      </c>
      <c r="N8" s="7">
        <v>6946907.3600000003</v>
      </c>
      <c r="O8" s="7">
        <v>5079766.26</v>
      </c>
      <c r="P8" s="6">
        <v>0</v>
      </c>
      <c r="Q8" s="6">
        <v>0</v>
      </c>
      <c r="R8" s="7">
        <v>0</v>
      </c>
      <c r="S8" s="6">
        <v>0</v>
      </c>
      <c r="T8" s="7">
        <v>0</v>
      </c>
      <c r="U8" s="7">
        <v>0</v>
      </c>
      <c r="V8" s="6">
        <v>1487</v>
      </c>
      <c r="W8" s="7">
        <v>29920</v>
      </c>
      <c r="X8" s="7">
        <v>9441390</v>
      </c>
      <c r="Y8" s="7">
        <v>3000</v>
      </c>
      <c r="Z8" s="6">
        <v>41</v>
      </c>
      <c r="AA8" s="7">
        <v>168000</v>
      </c>
      <c r="AB8" s="7">
        <v>32810</v>
      </c>
      <c r="AC8" s="7">
        <v>94734.29</v>
      </c>
      <c r="AD8" s="6">
        <v>87479.878520154598</v>
      </c>
    </row>
    <row r="9" spans="1:30" ht="14.5" customHeight="1" x14ac:dyDescent="0.25">
      <c r="A9" s="4" t="s">
        <v>72</v>
      </c>
      <c r="B9" s="4" t="s">
        <v>254</v>
      </c>
      <c r="C9" s="4" t="s">
        <v>255</v>
      </c>
      <c r="D9" s="6">
        <v>993</v>
      </c>
      <c r="E9" s="6">
        <v>100629395</v>
      </c>
      <c r="F9" s="6">
        <v>982</v>
      </c>
      <c r="G9" s="6">
        <v>96828312</v>
      </c>
      <c r="H9" s="7">
        <v>96.2226911927673</v>
      </c>
      <c r="I9" s="6">
        <v>953</v>
      </c>
      <c r="J9" s="6">
        <v>479109</v>
      </c>
      <c r="K9" s="7">
        <v>13057254</v>
      </c>
      <c r="L9" s="6">
        <v>832</v>
      </c>
      <c r="M9" s="6">
        <v>380236</v>
      </c>
      <c r="N9" s="7">
        <v>5232311.22</v>
      </c>
      <c r="O9" s="7">
        <v>3642660.88</v>
      </c>
      <c r="P9" s="6">
        <v>0</v>
      </c>
      <c r="Q9" s="6">
        <v>0</v>
      </c>
      <c r="R9" s="7">
        <v>0</v>
      </c>
      <c r="S9" s="6">
        <v>0</v>
      </c>
      <c r="T9" s="7">
        <v>0</v>
      </c>
      <c r="U9" s="7">
        <v>0</v>
      </c>
      <c r="V9" s="6">
        <v>876</v>
      </c>
      <c r="W9" s="7">
        <v>16280</v>
      </c>
      <c r="X9" s="7">
        <v>4179690</v>
      </c>
      <c r="Y9" s="7">
        <v>0</v>
      </c>
      <c r="Z9" s="6">
        <v>35</v>
      </c>
      <c r="AA9" s="7">
        <v>60000</v>
      </c>
      <c r="AB9" s="7">
        <v>7070</v>
      </c>
      <c r="AC9" s="7">
        <v>9332.44</v>
      </c>
      <c r="AD9" s="6">
        <v>101338.76636455199</v>
      </c>
    </row>
    <row r="10" spans="1:30" ht="14.5" customHeight="1" x14ac:dyDescent="0.25">
      <c r="A10" s="4" t="s">
        <v>72</v>
      </c>
      <c r="B10" s="4" t="s">
        <v>256</v>
      </c>
      <c r="C10" s="4" t="s">
        <v>257</v>
      </c>
      <c r="D10" s="6">
        <v>1485</v>
      </c>
      <c r="E10" s="6">
        <v>144008205</v>
      </c>
      <c r="F10" s="6">
        <v>1477</v>
      </c>
      <c r="G10" s="6">
        <v>138544046</v>
      </c>
      <c r="H10" s="7">
        <v>96.205661337143994</v>
      </c>
      <c r="I10" s="6">
        <v>1434</v>
      </c>
      <c r="J10" s="6">
        <v>759520</v>
      </c>
      <c r="K10" s="7">
        <v>20718331</v>
      </c>
      <c r="L10" s="6">
        <v>1303</v>
      </c>
      <c r="M10" s="6">
        <v>697692</v>
      </c>
      <c r="N10" s="7">
        <v>9511710.9399999995</v>
      </c>
      <c r="O10" s="7">
        <v>6683889.3600000003</v>
      </c>
      <c r="P10" s="6">
        <v>0</v>
      </c>
      <c r="Q10" s="6">
        <v>0</v>
      </c>
      <c r="R10" s="7">
        <v>0</v>
      </c>
      <c r="S10" s="6">
        <v>0</v>
      </c>
      <c r="T10" s="7">
        <v>0</v>
      </c>
      <c r="U10" s="7">
        <v>0</v>
      </c>
      <c r="V10" s="6">
        <v>1302</v>
      </c>
      <c r="W10" s="7">
        <v>25080</v>
      </c>
      <c r="X10" s="7">
        <v>5883915</v>
      </c>
      <c r="Y10" s="7">
        <v>1000</v>
      </c>
      <c r="Z10" s="6">
        <v>24</v>
      </c>
      <c r="AA10" s="7">
        <v>80000</v>
      </c>
      <c r="AB10" s="7">
        <v>3170</v>
      </c>
      <c r="AC10" s="7">
        <v>5993.32</v>
      </c>
      <c r="AD10" s="6">
        <v>96975.222222222204</v>
      </c>
    </row>
    <row r="11" spans="1:30" ht="14.5" customHeight="1" x14ac:dyDescent="0.25">
      <c r="A11" s="4" t="s">
        <v>72</v>
      </c>
      <c r="B11" s="4" t="s">
        <v>258</v>
      </c>
      <c r="C11" s="4" t="s">
        <v>259</v>
      </c>
      <c r="D11" s="6">
        <v>2158</v>
      </c>
      <c r="E11" s="6">
        <v>219999107</v>
      </c>
      <c r="F11" s="6">
        <v>2147</v>
      </c>
      <c r="G11" s="6">
        <v>211533059</v>
      </c>
      <c r="H11" s="7">
        <v>96.151780743364597</v>
      </c>
      <c r="I11" s="6">
        <v>2087</v>
      </c>
      <c r="J11" s="6">
        <v>1163396</v>
      </c>
      <c r="K11" s="7">
        <v>31749277</v>
      </c>
      <c r="L11" s="6">
        <v>1819</v>
      </c>
      <c r="M11" s="6">
        <v>751156</v>
      </c>
      <c r="N11" s="7">
        <v>10250602.4</v>
      </c>
      <c r="O11" s="7">
        <v>7196074.4800000004</v>
      </c>
      <c r="P11" s="6">
        <v>0</v>
      </c>
      <c r="Q11" s="6">
        <v>0</v>
      </c>
      <c r="R11" s="7">
        <v>0</v>
      </c>
      <c r="S11" s="6">
        <v>0</v>
      </c>
      <c r="T11" s="7">
        <v>0</v>
      </c>
      <c r="U11" s="7">
        <v>0</v>
      </c>
      <c r="V11" s="6">
        <v>1887</v>
      </c>
      <c r="W11" s="7">
        <v>29920</v>
      </c>
      <c r="X11" s="7">
        <v>10706520</v>
      </c>
      <c r="Y11" s="7">
        <v>2000</v>
      </c>
      <c r="Z11" s="6">
        <v>143</v>
      </c>
      <c r="AA11" s="7">
        <v>111000</v>
      </c>
      <c r="AB11" s="7">
        <v>132670</v>
      </c>
      <c r="AC11" s="7">
        <v>175200.36</v>
      </c>
      <c r="AD11" s="6">
        <v>101945.83271547699</v>
      </c>
    </row>
    <row r="12" spans="1:30" ht="14.5" customHeight="1" x14ac:dyDescent="0.25">
      <c r="A12" s="4" t="s">
        <v>72</v>
      </c>
      <c r="B12" s="4" t="s">
        <v>260</v>
      </c>
      <c r="C12" s="4" t="s">
        <v>261</v>
      </c>
      <c r="D12" s="6">
        <v>1154</v>
      </c>
      <c r="E12" s="6">
        <v>120963264</v>
      </c>
      <c r="F12" s="6">
        <v>1143</v>
      </c>
      <c r="G12" s="6">
        <v>117525036</v>
      </c>
      <c r="H12" s="7">
        <v>97.157626302147406</v>
      </c>
      <c r="I12" s="6">
        <v>1111</v>
      </c>
      <c r="J12" s="6">
        <v>601561</v>
      </c>
      <c r="K12" s="7">
        <v>16472817</v>
      </c>
      <c r="L12" s="6">
        <v>974</v>
      </c>
      <c r="M12" s="6">
        <v>522599</v>
      </c>
      <c r="N12" s="7">
        <v>7176610.7800000003</v>
      </c>
      <c r="O12" s="7">
        <v>5006498.42</v>
      </c>
      <c r="P12" s="6">
        <v>0</v>
      </c>
      <c r="Q12" s="6">
        <v>0</v>
      </c>
      <c r="R12" s="7">
        <v>0</v>
      </c>
      <c r="S12" s="6">
        <v>0</v>
      </c>
      <c r="T12" s="7">
        <v>0</v>
      </c>
      <c r="U12" s="7">
        <v>0</v>
      </c>
      <c r="V12" s="6">
        <v>993</v>
      </c>
      <c r="W12" s="7">
        <v>16280</v>
      </c>
      <c r="X12" s="7">
        <v>4644135</v>
      </c>
      <c r="Y12" s="7">
        <v>1400</v>
      </c>
      <c r="Z12" s="6">
        <v>20</v>
      </c>
      <c r="AA12" s="7">
        <v>76000</v>
      </c>
      <c r="AB12" s="7">
        <v>37210</v>
      </c>
      <c r="AC12" s="7">
        <v>36931.46</v>
      </c>
      <c r="AD12" s="6">
        <v>104820.852686308</v>
      </c>
    </row>
    <row r="13" spans="1:30" ht="14.5" customHeight="1" x14ac:dyDescent="0.25">
      <c r="A13" s="4" t="s">
        <v>72</v>
      </c>
      <c r="B13" s="4" t="s">
        <v>262</v>
      </c>
      <c r="C13" s="4" t="s">
        <v>263</v>
      </c>
      <c r="D13" s="6">
        <v>1639</v>
      </c>
      <c r="E13" s="6">
        <v>170778839</v>
      </c>
      <c r="F13" s="6">
        <v>1629</v>
      </c>
      <c r="G13" s="6">
        <v>164989100</v>
      </c>
      <c r="H13" s="7">
        <v>96.6098030447437</v>
      </c>
      <c r="I13" s="6">
        <v>1575</v>
      </c>
      <c r="J13" s="6">
        <v>836754</v>
      </c>
      <c r="K13" s="7">
        <v>22803141</v>
      </c>
      <c r="L13" s="6">
        <v>1364</v>
      </c>
      <c r="M13" s="6">
        <v>531144</v>
      </c>
      <c r="N13" s="7">
        <v>7155014.9199999999</v>
      </c>
      <c r="O13" s="7">
        <v>5088359.5199999996</v>
      </c>
      <c r="P13" s="6">
        <v>0</v>
      </c>
      <c r="Q13" s="6">
        <v>0</v>
      </c>
      <c r="R13" s="7">
        <v>0</v>
      </c>
      <c r="S13" s="6">
        <v>0</v>
      </c>
      <c r="T13" s="7">
        <v>0</v>
      </c>
      <c r="U13" s="7">
        <v>0</v>
      </c>
      <c r="V13" s="6">
        <v>1470</v>
      </c>
      <c r="W13" s="7">
        <v>22440</v>
      </c>
      <c r="X13" s="7">
        <v>9350325</v>
      </c>
      <c r="Y13" s="7">
        <v>2400</v>
      </c>
      <c r="Z13" s="6">
        <v>99</v>
      </c>
      <c r="AA13" s="7">
        <v>93000</v>
      </c>
      <c r="AB13" s="7">
        <v>14970</v>
      </c>
      <c r="AC13" s="7">
        <v>22767.25</v>
      </c>
      <c r="AD13" s="6">
        <v>104196.973154362</v>
      </c>
    </row>
    <row r="14" spans="1:30" ht="14.5" customHeight="1" x14ac:dyDescent="0.25">
      <c r="A14" s="4" t="s">
        <v>72</v>
      </c>
      <c r="B14" s="4" t="s">
        <v>264</v>
      </c>
      <c r="C14" s="4" t="s">
        <v>265</v>
      </c>
      <c r="D14" s="6">
        <v>1858</v>
      </c>
      <c r="E14" s="6">
        <v>241518120</v>
      </c>
      <c r="F14" s="6">
        <v>1840</v>
      </c>
      <c r="G14" s="6">
        <v>236277160</v>
      </c>
      <c r="H14" s="7">
        <v>97.829993045656394</v>
      </c>
      <c r="I14" s="6">
        <v>1789</v>
      </c>
      <c r="J14" s="6">
        <v>991720</v>
      </c>
      <c r="K14" s="7">
        <v>26974532</v>
      </c>
      <c r="L14" s="6">
        <v>1518</v>
      </c>
      <c r="M14" s="6">
        <v>652986</v>
      </c>
      <c r="N14" s="7">
        <v>8884444.4800000004</v>
      </c>
      <c r="O14" s="7">
        <v>6255605.8799999999</v>
      </c>
      <c r="P14" s="6">
        <v>0</v>
      </c>
      <c r="Q14" s="6">
        <v>0</v>
      </c>
      <c r="R14" s="7">
        <v>0</v>
      </c>
      <c r="S14" s="6">
        <v>0</v>
      </c>
      <c r="T14" s="7">
        <v>0</v>
      </c>
      <c r="U14" s="7">
        <v>0</v>
      </c>
      <c r="V14" s="6">
        <v>1575</v>
      </c>
      <c r="W14" s="7">
        <v>42680</v>
      </c>
      <c r="X14" s="7">
        <v>8575935</v>
      </c>
      <c r="Y14" s="7">
        <v>2000</v>
      </c>
      <c r="Z14" s="6">
        <v>55</v>
      </c>
      <c r="AA14" s="7">
        <v>119000</v>
      </c>
      <c r="AB14" s="7">
        <v>13270</v>
      </c>
      <c r="AC14" s="7">
        <v>23804.73</v>
      </c>
      <c r="AD14" s="6">
        <v>129988.223896663</v>
      </c>
    </row>
    <row r="15" spans="1:30" x14ac:dyDescent="0.25">
      <c r="A15" s="4"/>
      <c r="B15" s="4"/>
      <c r="C15" s="4"/>
      <c r="D15" s="6"/>
      <c r="E15" s="6"/>
      <c r="F15" s="6"/>
      <c r="G15" s="6"/>
      <c r="H15" s="7"/>
      <c r="I15" s="6"/>
      <c r="J15" s="6"/>
      <c r="K15" s="7"/>
      <c r="L15" s="6"/>
      <c r="M15" s="6"/>
      <c r="N15" s="7"/>
      <c r="O15" s="7"/>
      <c r="P15" s="6"/>
      <c r="Q15" s="6"/>
      <c r="R15" s="7"/>
      <c r="S15" s="6"/>
      <c r="T15" s="7"/>
      <c r="U15" s="7"/>
      <c r="V15" s="6"/>
      <c r="W15" s="7"/>
      <c r="X15" s="7"/>
      <c r="Y15" s="7"/>
      <c r="Z15" s="6"/>
      <c r="AA15" s="7"/>
      <c r="AB15" s="7"/>
      <c r="AC15" s="7"/>
      <c r="AD15" s="6"/>
    </row>
    <row r="16" spans="1:30" x14ac:dyDescent="0.25">
      <c r="A16" s="4"/>
      <c r="B16" s="4"/>
      <c r="C16" s="4"/>
      <c r="D16" s="6"/>
      <c r="E16" s="6"/>
      <c r="F16" s="6"/>
      <c r="G16" s="6"/>
      <c r="H16" s="7"/>
      <c r="I16" s="6"/>
      <c r="J16" s="6"/>
      <c r="K16" s="7"/>
      <c r="L16" s="6"/>
      <c r="M16" s="6"/>
      <c r="N16" s="7"/>
      <c r="O16" s="7"/>
      <c r="P16" s="6"/>
      <c r="Q16" s="6"/>
      <c r="R16" s="7"/>
      <c r="S16" s="6"/>
      <c r="T16" s="7"/>
      <c r="U16" s="7"/>
      <c r="V16" s="6"/>
      <c r="W16" s="7"/>
      <c r="X16" s="7"/>
      <c r="Y16" s="7"/>
      <c r="Z16" s="6"/>
      <c r="AA16" s="7"/>
      <c r="AB16" s="7"/>
      <c r="AC16" s="7"/>
      <c r="AD16" s="6"/>
    </row>
    <row r="17" spans="1:30" x14ac:dyDescent="0.25">
      <c r="A17" s="4"/>
      <c r="B17" s="4"/>
      <c r="C17" s="4"/>
      <c r="D17" s="6"/>
      <c r="E17" s="6"/>
      <c r="F17" s="6"/>
      <c r="G17" s="6"/>
      <c r="H17" s="7"/>
      <c r="I17" s="6"/>
      <c r="J17" s="6"/>
      <c r="K17" s="7"/>
      <c r="L17" s="6"/>
      <c r="M17" s="6"/>
      <c r="N17" s="7"/>
      <c r="O17" s="7"/>
      <c r="P17" s="6"/>
      <c r="Q17" s="6"/>
      <c r="R17" s="7"/>
      <c r="S17" s="6"/>
      <c r="T17" s="7"/>
      <c r="U17" s="7"/>
      <c r="V17" s="6"/>
      <c r="W17" s="7"/>
      <c r="X17" s="7"/>
      <c r="Y17" s="7"/>
      <c r="Z17" s="6"/>
      <c r="AA17" s="7"/>
      <c r="AB17" s="7"/>
      <c r="AC17" s="7"/>
      <c r="AD17" s="6"/>
    </row>
    <row r="18" spans="1:30" x14ac:dyDescent="0.25">
      <c r="A18" s="4"/>
      <c r="B18" s="4"/>
      <c r="C18" s="4"/>
      <c r="D18" s="6"/>
      <c r="E18" s="6"/>
      <c r="F18" s="6"/>
      <c r="G18" s="6"/>
      <c r="H18" s="7"/>
      <c r="I18" s="6"/>
      <c r="J18" s="6"/>
      <c r="K18" s="7"/>
      <c r="L18" s="6"/>
      <c r="M18" s="6"/>
      <c r="N18" s="7"/>
      <c r="O18" s="7"/>
      <c r="P18" s="6"/>
      <c r="Q18" s="6"/>
      <c r="R18" s="7"/>
      <c r="S18" s="6"/>
      <c r="T18" s="7"/>
      <c r="U18" s="7"/>
      <c r="V18" s="6"/>
      <c r="W18" s="7"/>
      <c r="X18" s="7"/>
      <c r="Y18" s="7"/>
      <c r="Z18" s="6"/>
      <c r="AA18" s="7"/>
      <c r="AB18" s="7"/>
      <c r="AC18" s="7"/>
      <c r="AD18" s="6"/>
    </row>
    <row r="19" spans="1:30" x14ac:dyDescent="0.25">
      <c r="A19" s="4"/>
      <c r="B19" s="4"/>
      <c r="C19" s="4"/>
      <c r="D19" s="6"/>
      <c r="E19" s="6"/>
      <c r="F19" s="6"/>
      <c r="G19" s="6"/>
      <c r="H19" s="7"/>
      <c r="I19" s="6"/>
      <c r="J19" s="6"/>
      <c r="K19" s="7"/>
      <c r="L19" s="6"/>
      <c r="M19" s="6"/>
      <c r="N19" s="7"/>
      <c r="O19" s="7"/>
      <c r="P19" s="6"/>
      <c r="Q19" s="6"/>
      <c r="R19" s="7"/>
      <c r="S19" s="6"/>
      <c r="T19" s="7"/>
      <c r="U19" s="7"/>
      <c r="V19" s="6"/>
      <c r="W19" s="7"/>
      <c r="X19" s="7"/>
      <c r="Y19" s="7"/>
      <c r="Z19" s="6"/>
      <c r="AA19" s="7"/>
      <c r="AB19" s="7"/>
      <c r="AC19" s="7"/>
      <c r="AD19" s="6"/>
    </row>
    <row r="20" spans="1:30" x14ac:dyDescent="0.25">
      <c r="A20" s="4"/>
      <c r="B20" s="4"/>
      <c r="C20" s="4"/>
      <c r="D20" s="6"/>
      <c r="E20" s="6"/>
      <c r="F20" s="6"/>
      <c r="G20" s="6"/>
      <c r="H20" s="7"/>
      <c r="I20" s="6"/>
      <c r="J20" s="6"/>
      <c r="K20" s="7"/>
      <c r="L20" s="6"/>
      <c r="M20" s="6"/>
      <c r="N20" s="7"/>
      <c r="O20" s="7"/>
      <c r="P20" s="6"/>
      <c r="Q20" s="6"/>
      <c r="R20" s="7"/>
      <c r="S20" s="6"/>
      <c r="T20" s="7"/>
      <c r="U20" s="7"/>
      <c r="V20" s="6"/>
      <c r="W20" s="7"/>
      <c r="X20" s="7"/>
      <c r="Y20" s="7"/>
      <c r="Z20" s="6"/>
      <c r="AA20" s="7"/>
      <c r="AB20" s="7"/>
      <c r="AC20" s="7"/>
      <c r="AD20" s="6"/>
    </row>
    <row r="21" spans="1:30" x14ac:dyDescent="0.25">
      <c r="A21" s="4"/>
      <c r="B21" s="4"/>
      <c r="C21" s="4"/>
      <c r="D21" s="6"/>
      <c r="E21" s="6"/>
      <c r="F21" s="6"/>
      <c r="G21" s="6"/>
      <c r="H21" s="7"/>
      <c r="I21" s="6"/>
      <c r="J21" s="6"/>
      <c r="K21" s="7"/>
      <c r="L21" s="6"/>
      <c r="M21" s="6"/>
      <c r="N21" s="7"/>
      <c r="O21" s="7"/>
      <c r="P21" s="6"/>
      <c r="Q21" s="6"/>
      <c r="R21" s="7"/>
      <c r="S21" s="6"/>
      <c r="T21" s="7"/>
      <c r="U21" s="7"/>
      <c r="V21" s="6"/>
      <c r="W21" s="7"/>
      <c r="X21" s="7"/>
      <c r="Y21" s="7"/>
      <c r="Z21" s="6"/>
      <c r="AA21" s="7"/>
      <c r="AB21" s="7"/>
      <c r="AC21" s="7"/>
      <c r="AD21" s="6"/>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56"/>
  <sheetViews>
    <sheetView showGridLines="0" workbookViewId="0"/>
  </sheetViews>
  <sheetFormatPr defaultColWidth="10.90625" defaultRowHeight="12.5" x14ac:dyDescent="0.25"/>
  <cols>
    <col min="1" max="1" width="14.7265625" customWidth="1"/>
    <col min="2" max="2" width="8.7265625" customWidth="1"/>
    <col min="3" max="3" width="77.7265625" customWidth="1"/>
    <col min="4" max="4" width="20.7265625" customWidth="1"/>
    <col min="5" max="5" width="31.7265625" customWidth="1"/>
    <col min="6" max="6" width="29.7265625" customWidth="1"/>
    <col min="7" max="7" width="35.7265625" customWidth="1"/>
    <col min="8" max="8" width="41.7265625" customWidth="1"/>
    <col min="9" max="9" width="24.7265625" customWidth="1"/>
    <col min="10" max="10" width="19.7265625" customWidth="1"/>
    <col min="11" max="11" width="23.7265625" customWidth="1"/>
    <col min="12" max="12" width="40.7265625" customWidth="1"/>
    <col min="13" max="13" width="41.7265625" customWidth="1"/>
    <col min="14" max="14" width="45.7265625" customWidth="1"/>
    <col min="15" max="15" width="38.7265625" customWidth="1"/>
    <col min="16" max="16" width="25.7265625" customWidth="1"/>
    <col min="17" max="17" width="30.7265625" customWidth="1"/>
    <col min="18" max="18" width="46.7265625" customWidth="1"/>
    <col min="19" max="19" width="42.7265625" customWidth="1"/>
    <col min="20" max="20" width="54.7265625" customWidth="1"/>
    <col min="21" max="21" width="61.7265625" customWidth="1"/>
    <col min="22" max="22" width="41.7265625" customWidth="1"/>
    <col min="23" max="23" width="50.7265625" customWidth="1"/>
    <col min="24" max="24" width="45.7265625" customWidth="1"/>
    <col min="25" max="25" width="51.7265625" customWidth="1"/>
    <col min="26" max="26" width="24.7265625" customWidth="1"/>
    <col min="27" max="27" width="35.7265625" customWidth="1"/>
    <col min="28" max="28" width="37.7265625" customWidth="1"/>
    <col min="29" max="29" width="32.7265625" customWidth="1"/>
    <col min="30" max="30" width="33.7265625" customWidth="1"/>
  </cols>
  <sheetData>
    <row r="1" spans="1:30" ht="14.5" customHeight="1" x14ac:dyDescent="0.3">
      <c r="A1" s="1" t="s">
        <v>366</v>
      </c>
    </row>
    <row r="2" spans="1:30" ht="29" customHeight="1" x14ac:dyDescent="0.3">
      <c r="A2" s="1" t="s">
        <v>58</v>
      </c>
    </row>
    <row r="3" spans="1:30" ht="14.5" customHeight="1" x14ac:dyDescent="0.25">
      <c r="A3" t="s">
        <v>59</v>
      </c>
    </row>
    <row r="4" spans="1:30" ht="14.5" customHeight="1" x14ac:dyDescent="0.25">
      <c r="A4" t="s">
        <v>248</v>
      </c>
    </row>
    <row r="5" spans="1:30" ht="14.5" customHeight="1" x14ac:dyDescent="0.25">
      <c r="A5" t="s">
        <v>267</v>
      </c>
    </row>
    <row r="6" spans="1:30" ht="14.5" customHeight="1" x14ac:dyDescent="0.25">
      <c r="A6" t="s">
        <v>355</v>
      </c>
    </row>
    <row r="7" spans="1:30" ht="29" customHeight="1" x14ac:dyDescent="0.3">
      <c r="A7" s="3" t="s">
        <v>27</v>
      </c>
      <c r="B7" s="3" t="s">
        <v>268</v>
      </c>
      <c r="C7" s="3" t="s">
        <v>269</v>
      </c>
      <c r="D7" s="5" t="s">
        <v>60</v>
      </c>
      <c r="E7" s="5" t="s">
        <v>356</v>
      </c>
      <c r="F7" s="5" t="s">
        <v>87</v>
      </c>
      <c r="G7" s="5" t="s">
        <v>357</v>
      </c>
      <c r="H7" s="5" t="s">
        <v>89</v>
      </c>
      <c r="I7" s="5" t="s">
        <v>137</v>
      </c>
      <c r="J7" s="5" t="s">
        <v>358</v>
      </c>
      <c r="K7" s="5" t="s">
        <v>359</v>
      </c>
      <c r="L7" s="5" t="s">
        <v>140</v>
      </c>
      <c r="M7" s="5" t="s">
        <v>360</v>
      </c>
      <c r="N7" s="5" t="s">
        <v>361</v>
      </c>
      <c r="O7" s="5" t="s">
        <v>362</v>
      </c>
      <c r="P7" s="5" t="s">
        <v>192</v>
      </c>
      <c r="Q7" s="5" t="s">
        <v>363</v>
      </c>
      <c r="R7" s="5" t="s">
        <v>364</v>
      </c>
      <c r="S7" s="5" t="s">
        <v>166</v>
      </c>
      <c r="T7" s="5" t="s">
        <v>167</v>
      </c>
      <c r="U7" s="5" t="s">
        <v>168</v>
      </c>
      <c r="V7" s="5" t="s">
        <v>144</v>
      </c>
      <c r="W7" s="5" t="s">
        <v>145</v>
      </c>
      <c r="X7" s="5" t="s">
        <v>146</v>
      </c>
      <c r="Y7" s="5" t="s">
        <v>147</v>
      </c>
      <c r="Z7" s="5" t="s">
        <v>148</v>
      </c>
      <c r="AA7" s="5" t="s">
        <v>149</v>
      </c>
      <c r="AB7" s="5" t="s">
        <v>150</v>
      </c>
      <c r="AC7" s="5" t="s">
        <v>151</v>
      </c>
      <c r="AD7" s="5" t="s">
        <v>365</v>
      </c>
    </row>
    <row r="8" spans="1:30" ht="14.5" customHeight="1" x14ac:dyDescent="0.25">
      <c r="A8" s="4" t="s">
        <v>72</v>
      </c>
      <c r="B8" s="4" t="s">
        <v>270</v>
      </c>
      <c r="C8" s="4" t="s">
        <v>271</v>
      </c>
      <c r="D8" s="6">
        <v>403</v>
      </c>
      <c r="E8" s="6">
        <v>41411600</v>
      </c>
      <c r="F8" s="6">
        <v>403</v>
      </c>
      <c r="G8" s="6">
        <v>39818091</v>
      </c>
      <c r="H8" s="7">
        <v>96.152022621680899</v>
      </c>
      <c r="I8" s="6">
        <v>392</v>
      </c>
      <c r="J8" s="6">
        <v>194775</v>
      </c>
      <c r="K8" s="7">
        <v>5309632</v>
      </c>
      <c r="L8" s="6">
        <v>334</v>
      </c>
      <c r="M8" s="6">
        <v>133570</v>
      </c>
      <c r="N8" s="7">
        <v>1814718.92</v>
      </c>
      <c r="O8" s="7">
        <v>1279600.6000000001</v>
      </c>
      <c r="P8" s="6">
        <v>0</v>
      </c>
      <c r="Q8" s="6">
        <v>0</v>
      </c>
      <c r="R8" s="7">
        <v>0</v>
      </c>
      <c r="S8" s="6">
        <v>0</v>
      </c>
      <c r="T8" s="7">
        <v>0</v>
      </c>
      <c r="U8" s="7">
        <v>0</v>
      </c>
      <c r="V8" s="6">
        <v>370</v>
      </c>
      <c r="W8" s="7">
        <v>5280</v>
      </c>
      <c r="X8" s="7">
        <v>2481735</v>
      </c>
      <c r="Y8" s="7">
        <v>1400</v>
      </c>
      <c r="Z8" s="6">
        <v>16</v>
      </c>
      <c r="AA8" s="7">
        <v>32000</v>
      </c>
      <c r="AB8" s="7">
        <v>2620</v>
      </c>
      <c r="AC8" s="7">
        <v>4479.75</v>
      </c>
      <c r="AD8" s="6">
        <v>102758.31265508699</v>
      </c>
    </row>
    <row r="9" spans="1:30" ht="14.5" customHeight="1" x14ac:dyDescent="0.25">
      <c r="A9" s="4" t="s">
        <v>72</v>
      </c>
      <c r="B9" s="4" t="s">
        <v>272</v>
      </c>
      <c r="C9" s="4" t="s">
        <v>273</v>
      </c>
      <c r="D9" s="6">
        <v>321</v>
      </c>
      <c r="E9" s="6">
        <v>36584888</v>
      </c>
      <c r="F9" s="6">
        <v>321</v>
      </c>
      <c r="G9" s="6">
        <v>35443459</v>
      </c>
      <c r="H9" s="7">
        <v>96.880053316003</v>
      </c>
      <c r="I9" s="6">
        <v>316</v>
      </c>
      <c r="J9" s="6">
        <v>177630</v>
      </c>
      <c r="K9" s="7">
        <v>4851862</v>
      </c>
      <c r="L9" s="6">
        <v>265</v>
      </c>
      <c r="M9" s="6">
        <v>97985</v>
      </c>
      <c r="N9" s="7">
        <v>1307187.76</v>
      </c>
      <c r="O9" s="7">
        <v>938696.3</v>
      </c>
      <c r="P9" s="6">
        <v>0</v>
      </c>
      <c r="Q9" s="6">
        <v>0</v>
      </c>
      <c r="R9" s="7">
        <v>0</v>
      </c>
      <c r="S9" s="6">
        <v>0</v>
      </c>
      <c r="T9" s="7">
        <v>0</v>
      </c>
      <c r="U9" s="7">
        <v>0</v>
      </c>
      <c r="V9" s="6">
        <v>293</v>
      </c>
      <c r="W9" s="7">
        <v>1760</v>
      </c>
      <c r="X9" s="7">
        <v>1763460</v>
      </c>
      <c r="Y9" s="7">
        <v>0</v>
      </c>
      <c r="Z9" s="6">
        <v>1</v>
      </c>
      <c r="AA9" s="7">
        <v>15000</v>
      </c>
      <c r="AB9" s="7">
        <v>80</v>
      </c>
      <c r="AC9" s="7">
        <v>197.99</v>
      </c>
      <c r="AD9" s="6">
        <v>113971.613707165</v>
      </c>
    </row>
    <row r="10" spans="1:30" ht="14.5" customHeight="1" x14ac:dyDescent="0.25">
      <c r="A10" s="4" t="s">
        <v>72</v>
      </c>
      <c r="B10" s="4" t="s">
        <v>274</v>
      </c>
      <c r="C10" s="4" t="s">
        <v>275</v>
      </c>
      <c r="D10" s="6">
        <v>120</v>
      </c>
      <c r="E10" s="6">
        <v>12745209</v>
      </c>
      <c r="F10" s="6">
        <v>120</v>
      </c>
      <c r="G10" s="6">
        <v>12157241</v>
      </c>
      <c r="H10" s="7">
        <v>95.386752779024604</v>
      </c>
      <c r="I10" s="6">
        <v>118</v>
      </c>
      <c r="J10" s="6">
        <v>71382</v>
      </c>
      <c r="K10" s="7">
        <v>1969051</v>
      </c>
      <c r="L10" s="6">
        <v>103</v>
      </c>
      <c r="M10" s="6">
        <v>51041</v>
      </c>
      <c r="N10" s="7">
        <v>671471.36</v>
      </c>
      <c r="O10" s="7">
        <v>488972.78</v>
      </c>
      <c r="P10" s="6">
        <v>0</v>
      </c>
      <c r="Q10" s="6">
        <v>0</v>
      </c>
      <c r="R10" s="7">
        <v>0</v>
      </c>
      <c r="S10" s="6">
        <v>0</v>
      </c>
      <c r="T10" s="7">
        <v>0</v>
      </c>
      <c r="U10" s="7">
        <v>0</v>
      </c>
      <c r="V10" s="6">
        <v>101</v>
      </c>
      <c r="W10" s="7">
        <v>2200</v>
      </c>
      <c r="X10" s="7">
        <v>455865</v>
      </c>
      <c r="Y10" s="7">
        <v>0</v>
      </c>
      <c r="Z10" s="6">
        <v>19</v>
      </c>
      <c r="AA10" s="7">
        <v>5000</v>
      </c>
      <c r="AB10" s="7">
        <v>36810</v>
      </c>
      <c r="AC10" s="7">
        <v>46758.46</v>
      </c>
      <c r="AD10" s="6">
        <v>106210.075</v>
      </c>
    </row>
    <row r="11" spans="1:30" ht="14.5" customHeight="1" x14ac:dyDescent="0.25">
      <c r="A11" s="4" t="s">
        <v>72</v>
      </c>
      <c r="B11" s="4" t="s">
        <v>276</v>
      </c>
      <c r="C11" s="4" t="s">
        <v>277</v>
      </c>
      <c r="D11" s="6">
        <v>210</v>
      </c>
      <c r="E11" s="6">
        <v>21132073</v>
      </c>
      <c r="F11" s="6">
        <v>209</v>
      </c>
      <c r="G11" s="6">
        <v>20595791</v>
      </c>
      <c r="H11" s="7">
        <v>97.462236667458001</v>
      </c>
      <c r="I11" s="6">
        <v>201</v>
      </c>
      <c r="J11" s="6">
        <v>106751</v>
      </c>
      <c r="K11" s="7">
        <v>2906374</v>
      </c>
      <c r="L11" s="6">
        <v>178</v>
      </c>
      <c r="M11" s="6">
        <v>93433</v>
      </c>
      <c r="N11" s="7">
        <v>1289704.26</v>
      </c>
      <c r="O11" s="7">
        <v>895088.14</v>
      </c>
      <c r="P11" s="6">
        <v>0</v>
      </c>
      <c r="Q11" s="6">
        <v>0</v>
      </c>
      <c r="R11" s="7">
        <v>0</v>
      </c>
      <c r="S11" s="6">
        <v>0</v>
      </c>
      <c r="T11" s="7">
        <v>0</v>
      </c>
      <c r="U11" s="7">
        <v>0</v>
      </c>
      <c r="V11" s="6">
        <v>177</v>
      </c>
      <c r="W11" s="7">
        <v>3520</v>
      </c>
      <c r="X11" s="7">
        <v>778185</v>
      </c>
      <c r="Y11" s="7">
        <v>1000</v>
      </c>
      <c r="Z11" s="6">
        <v>1</v>
      </c>
      <c r="AA11" s="7">
        <v>8000</v>
      </c>
      <c r="AB11" s="7">
        <v>60</v>
      </c>
      <c r="AC11" s="7">
        <v>74.88</v>
      </c>
      <c r="AD11" s="6">
        <v>100628.919047619</v>
      </c>
    </row>
    <row r="12" spans="1:30" ht="14.5" customHeight="1" x14ac:dyDescent="0.25">
      <c r="A12" s="4" t="s">
        <v>72</v>
      </c>
      <c r="B12" s="4" t="s">
        <v>278</v>
      </c>
      <c r="C12" s="4" t="s">
        <v>279</v>
      </c>
      <c r="D12" s="6">
        <v>160</v>
      </c>
      <c r="E12" s="6">
        <v>15868754</v>
      </c>
      <c r="F12" s="6">
        <v>159</v>
      </c>
      <c r="G12" s="6">
        <v>15339011</v>
      </c>
      <c r="H12" s="7">
        <v>96.661722779242794</v>
      </c>
      <c r="I12" s="6">
        <v>154</v>
      </c>
      <c r="J12" s="6">
        <v>85054</v>
      </c>
      <c r="K12" s="7">
        <v>2326140</v>
      </c>
      <c r="L12" s="6">
        <v>130</v>
      </c>
      <c r="M12" s="6">
        <v>82051</v>
      </c>
      <c r="N12" s="7">
        <v>1086642.82</v>
      </c>
      <c r="O12" s="7">
        <v>786048.58</v>
      </c>
      <c r="P12" s="6">
        <v>0</v>
      </c>
      <c r="Q12" s="6">
        <v>0</v>
      </c>
      <c r="R12" s="7">
        <v>0</v>
      </c>
      <c r="S12" s="6">
        <v>0</v>
      </c>
      <c r="T12" s="7">
        <v>0</v>
      </c>
      <c r="U12" s="7">
        <v>0</v>
      </c>
      <c r="V12" s="6">
        <v>136</v>
      </c>
      <c r="W12" s="7">
        <v>2640</v>
      </c>
      <c r="X12" s="7">
        <v>448230</v>
      </c>
      <c r="Y12" s="7">
        <v>0</v>
      </c>
      <c r="Z12" s="6">
        <v>0</v>
      </c>
      <c r="AA12" s="7">
        <v>13000</v>
      </c>
      <c r="AB12" s="7">
        <v>0</v>
      </c>
      <c r="AC12" s="7">
        <v>0</v>
      </c>
      <c r="AD12" s="6">
        <v>99179.712499999994</v>
      </c>
    </row>
    <row r="13" spans="1:30" ht="14.5" customHeight="1" x14ac:dyDescent="0.25">
      <c r="A13" s="4" t="s">
        <v>72</v>
      </c>
      <c r="B13" s="4" t="s">
        <v>280</v>
      </c>
      <c r="C13" s="4" t="s">
        <v>281</v>
      </c>
      <c r="D13" s="6">
        <v>310</v>
      </c>
      <c r="E13" s="6">
        <v>26088238</v>
      </c>
      <c r="F13" s="6">
        <v>309</v>
      </c>
      <c r="G13" s="6">
        <v>24915594</v>
      </c>
      <c r="H13" s="7">
        <v>95.505085471851302</v>
      </c>
      <c r="I13" s="6">
        <v>292</v>
      </c>
      <c r="J13" s="6">
        <v>139899</v>
      </c>
      <c r="K13" s="7">
        <v>3808054</v>
      </c>
      <c r="L13" s="6">
        <v>241</v>
      </c>
      <c r="M13" s="6">
        <v>69265</v>
      </c>
      <c r="N13" s="7">
        <v>936741.36</v>
      </c>
      <c r="O13" s="7">
        <v>663558.69999999995</v>
      </c>
      <c r="P13" s="6">
        <v>0</v>
      </c>
      <c r="Q13" s="6">
        <v>0</v>
      </c>
      <c r="R13" s="7">
        <v>0</v>
      </c>
      <c r="S13" s="6">
        <v>0</v>
      </c>
      <c r="T13" s="7">
        <v>0</v>
      </c>
      <c r="U13" s="7">
        <v>0</v>
      </c>
      <c r="V13" s="6">
        <v>260</v>
      </c>
      <c r="W13" s="7">
        <v>3520</v>
      </c>
      <c r="X13" s="7">
        <v>1534020</v>
      </c>
      <c r="Y13" s="7">
        <v>0</v>
      </c>
      <c r="Z13" s="6">
        <v>17</v>
      </c>
      <c r="AA13" s="7">
        <v>19000</v>
      </c>
      <c r="AB13" s="7">
        <v>2690</v>
      </c>
      <c r="AC13" s="7">
        <v>3034.86</v>
      </c>
      <c r="AD13" s="6">
        <v>84155.606451612897</v>
      </c>
    </row>
    <row r="14" spans="1:30" ht="14.5" customHeight="1" x14ac:dyDescent="0.25">
      <c r="A14" s="4" t="s">
        <v>72</v>
      </c>
      <c r="B14" s="4" t="s">
        <v>282</v>
      </c>
      <c r="C14" s="4" t="s">
        <v>283</v>
      </c>
      <c r="D14" s="6">
        <v>666</v>
      </c>
      <c r="E14" s="6">
        <v>84911435</v>
      </c>
      <c r="F14" s="6">
        <v>659</v>
      </c>
      <c r="G14" s="6">
        <v>82970928</v>
      </c>
      <c r="H14" s="7">
        <v>97.714669408189806</v>
      </c>
      <c r="I14" s="6">
        <v>645</v>
      </c>
      <c r="J14" s="6">
        <v>338649</v>
      </c>
      <c r="K14" s="7">
        <v>9204445</v>
      </c>
      <c r="L14" s="6">
        <v>558</v>
      </c>
      <c r="M14" s="6">
        <v>230076</v>
      </c>
      <c r="N14" s="7">
        <v>3150813.4</v>
      </c>
      <c r="O14" s="7">
        <v>2204128.08</v>
      </c>
      <c r="P14" s="6">
        <v>0</v>
      </c>
      <c r="Q14" s="6">
        <v>0</v>
      </c>
      <c r="R14" s="7">
        <v>0</v>
      </c>
      <c r="S14" s="6">
        <v>0</v>
      </c>
      <c r="T14" s="7">
        <v>0</v>
      </c>
      <c r="U14" s="7">
        <v>0</v>
      </c>
      <c r="V14" s="6">
        <v>540</v>
      </c>
      <c r="W14" s="7">
        <v>27280</v>
      </c>
      <c r="X14" s="7">
        <v>2154045</v>
      </c>
      <c r="Y14" s="7">
        <v>2000</v>
      </c>
      <c r="Z14" s="6">
        <v>33</v>
      </c>
      <c r="AA14" s="7">
        <v>45000</v>
      </c>
      <c r="AB14" s="7">
        <v>10720</v>
      </c>
      <c r="AC14" s="7">
        <v>19666.240000000002</v>
      </c>
      <c r="AD14" s="6">
        <v>127494.647147147</v>
      </c>
    </row>
    <row r="15" spans="1:30" ht="14.5" customHeight="1" x14ac:dyDescent="0.25">
      <c r="A15" s="4" t="s">
        <v>72</v>
      </c>
      <c r="B15" s="4" t="s">
        <v>284</v>
      </c>
      <c r="C15" s="4" t="s">
        <v>285</v>
      </c>
      <c r="D15" s="6">
        <v>209</v>
      </c>
      <c r="E15" s="6">
        <v>20415369</v>
      </c>
      <c r="F15" s="6">
        <v>209</v>
      </c>
      <c r="G15" s="6">
        <v>19790783</v>
      </c>
      <c r="H15" s="7">
        <v>96.940608812899697</v>
      </c>
      <c r="I15" s="6">
        <v>205</v>
      </c>
      <c r="J15" s="6">
        <v>108231</v>
      </c>
      <c r="K15" s="7">
        <v>2973492</v>
      </c>
      <c r="L15" s="6">
        <v>188</v>
      </c>
      <c r="M15" s="6">
        <v>79919</v>
      </c>
      <c r="N15" s="7">
        <v>1085241.58</v>
      </c>
      <c r="O15" s="7">
        <v>765624.02</v>
      </c>
      <c r="P15" s="6">
        <v>0</v>
      </c>
      <c r="Q15" s="6">
        <v>0</v>
      </c>
      <c r="R15" s="7">
        <v>0</v>
      </c>
      <c r="S15" s="6">
        <v>0</v>
      </c>
      <c r="T15" s="7">
        <v>0</v>
      </c>
      <c r="U15" s="7">
        <v>0</v>
      </c>
      <c r="V15" s="6">
        <v>192</v>
      </c>
      <c r="W15" s="7">
        <v>1320</v>
      </c>
      <c r="X15" s="7">
        <v>786390</v>
      </c>
      <c r="Y15" s="7">
        <v>0</v>
      </c>
      <c r="Z15" s="6">
        <v>1</v>
      </c>
      <c r="AA15" s="7">
        <v>9000</v>
      </c>
      <c r="AB15" s="7">
        <v>30</v>
      </c>
      <c r="AC15" s="7">
        <v>0</v>
      </c>
      <c r="AD15" s="6">
        <v>97681.191387559797</v>
      </c>
    </row>
    <row r="16" spans="1:30" ht="14.5" customHeight="1" x14ac:dyDescent="0.25">
      <c r="A16" s="4" t="s">
        <v>72</v>
      </c>
      <c r="B16" s="4" t="s">
        <v>286</v>
      </c>
      <c r="C16" s="4" t="s">
        <v>287</v>
      </c>
      <c r="D16" s="6">
        <v>171</v>
      </c>
      <c r="E16" s="6">
        <v>20310966</v>
      </c>
      <c r="F16" s="6">
        <v>168</v>
      </c>
      <c r="G16" s="6">
        <v>19616894</v>
      </c>
      <c r="H16" s="7">
        <v>96.582772084794001</v>
      </c>
      <c r="I16" s="6">
        <v>168</v>
      </c>
      <c r="J16" s="6">
        <v>94292</v>
      </c>
      <c r="K16" s="7">
        <v>2590530</v>
      </c>
      <c r="L16" s="6">
        <v>149</v>
      </c>
      <c r="M16" s="6">
        <v>86695</v>
      </c>
      <c r="N16" s="7">
        <v>1187223.6200000001</v>
      </c>
      <c r="O16" s="7">
        <v>830538.1</v>
      </c>
      <c r="P16" s="6">
        <v>0</v>
      </c>
      <c r="Q16" s="6">
        <v>0</v>
      </c>
      <c r="R16" s="7">
        <v>0</v>
      </c>
      <c r="S16" s="6">
        <v>0</v>
      </c>
      <c r="T16" s="7">
        <v>0</v>
      </c>
      <c r="U16" s="7">
        <v>0</v>
      </c>
      <c r="V16" s="6">
        <v>149</v>
      </c>
      <c r="W16" s="7">
        <v>1320</v>
      </c>
      <c r="X16" s="7">
        <v>867495</v>
      </c>
      <c r="Y16" s="7">
        <v>0</v>
      </c>
      <c r="Z16" s="6">
        <v>6</v>
      </c>
      <c r="AA16" s="7">
        <v>16000</v>
      </c>
      <c r="AB16" s="7">
        <v>32490</v>
      </c>
      <c r="AC16" s="7">
        <v>25859.94</v>
      </c>
      <c r="AD16" s="6">
        <v>118777.57894736801</v>
      </c>
    </row>
    <row r="17" spans="1:30" ht="14.5" customHeight="1" x14ac:dyDescent="0.25">
      <c r="A17" s="4" t="s">
        <v>72</v>
      </c>
      <c r="B17" s="4" t="s">
        <v>288</v>
      </c>
      <c r="C17" s="4" t="s">
        <v>289</v>
      </c>
      <c r="D17" s="6">
        <v>216</v>
      </c>
      <c r="E17" s="6">
        <v>23301386</v>
      </c>
      <c r="F17" s="6">
        <v>214</v>
      </c>
      <c r="G17" s="6">
        <v>22371782</v>
      </c>
      <c r="H17" s="7">
        <v>96.0105205759005</v>
      </c>
      <c r="I17" s="6">
        <v>207</v>
      </c>
      <c r="J17" s="6">
        <v>110250</v>
      </c>
      <c r="K17" s="7">
        <v>2992450</v>
      </c>
      <c r="L17" s="6">
        <v>186</v>
      </c>
      <c r="M17" s="6">
        <v>73356</v>
      </c>
      <c r="N17" s="7">
        <v>1070740.92</v>
      </c>
      <c r="O17" s="7">
        <v>702750.48</v>
      </c>
      <c r="P17" s="6">
        <v>0</v>
      </c>
      <c r="Q17" s="6">
        <v>0</v>
      </c>
      <c r="R17" s="7">
        <v>0</v>
      </c>
      <c r="S17" s="6">
        <v>0</v>
      </c>
      <c r="T17" s="7">
        <v>0</v>
      </c>
      <c r="U17" s="7">
        <v>0</v>
      </c>
      <c r="V17" s="6">
        <v>194</v>
      </c>
      <c r="W17" s="7">
        <v>3080</v>
      </c>
      <c r="X17" s="7">
        <v>1050645</v>
      </c>
      <c r="Y17" s="7">
        <v>0</v>
      </c>
      <c r="Z17" s="6">
        <v>2</v>
      </c>
      <c r="AA17" s="7">
        <v>12000</v>
      </c>
      <c r="AB17" s="7">
        <v>1220</v>
      </c>
      <c r="AC17" s="7">
        <v>1248.68</v>
      </c>
      <c r="AD17" s="6">
        <v>107876.78703703699</v>
      </c>
    </row>
    <row r="18" spans="1:30" ht="14.5" customHeight="1" x14ac:dyDescent="0.25">
      <c r="A18" s="4" t="s">
        <v>72</v>
      </c>
      <c r="B18" s="4" t="s">
        <v>290</v>
      </c>
      <c r="C18" s="4" t="s">
        <v>291</v>
      </c>
      <c r="D18" s="6">
        <v>119</v>
      </c>
      <c r="E18" s="6">
        <v>16570573</v>
      </c>
      <c r="F18" s="6">
        <v>117</v>
      </c>
      <c r="G18" s="6">
        <v>16139059</v>
      </c>
      <c r="H18" s="7">
        <v>97.395901759100298</v>
      </c>
      <c r="I18" s="6">
        <v>114</v>
      </c>
      <c r="J18" s="6">
        <v>64602</v>
      </c>
      <c r="K18" s="7">
        <v>1766302</v>
      </c>
      <c r="L18" s="6">
        <v>106</v>
      </c>
      <c r="M18" s="6">
        <v>47833</v>
      </c>
      <c r="N18" s="7">
        <v>696347.74</v>
      </c>
      <c r="O18" s="7">
        <v>458240.14</v>
      </c>
      <c r="P18" s="6">
        <v>0</v>
      </c>
      <c r="Q18" s="6">
        <v>0</v>
      </c>
      <c r="R18" s="7">
        <v>0</v>
      </c>
      <c r="S18" s="6">
        <v>0</v>
      </c>
      <c r="T18" s="7">
        <v>0</v>
      </c>
      <c r="U18" s="7">
        <v>0</v>
      </c>
      <c r="V18" s="6">
        <v>106</v>
      </c>
      <c r="W18" s="7">
        <v>880</v>
      </c>
      <c r="X18" s="7">
        <v>641310</v>
      </c>
      <c r="Y18" s="7">
        <v>0</v>
      </c>
      <c r="Z18" s="6">
        <v>0</v>
      </c>
      <c r="AA18" s="7">
        <v>6000</v>
      </c>
      <c r="AB18" s="7">
        <v>0</v>
      </c>
      <c r="AC18" s="7">
        <v>0</v>
      </c>
      <c r="AD18" s="6">
        <v>139248.51260504199</v>
      </c>
    </row>
    <row r="19" spans="1:30" ht="14.5" customHeight="1" x14ac:dyDescent="0.25">
      <c r="A19" s="4" t="s">
        <v>72</v>
      </c>
      <c r="B19" s="4" t="s">
        <v>292</v>
      </c>
      <c r="C19" s="4" t="s">
        <v>293</v>
      </c>
      <c r="D19" s="6">
        <v>232</v>
      </c>
      <c r="E19" s="6">
        <v>23300600</v>
      </c>
      <c r="F19" s="6">
        <v>232</v>
      </c>
      <c r="G19" s="6">
        <v>22849196</v>
      </c>
      <c r="H19" s="7">
        <v>98.062693664540802</v>
      </c>
      <c r="I19" s="6">
        <v>229</v>
      </c>
      <c r="J19" s="6">
        <v>135101</v>
      </c>
      <c r="K19" s="7">
        <v>3619665</v>
      </c>
      <c r="L19" s="6">
        <v>200</v>
      </c>
      <c r="M19" s="6">
        <v>86703</v>
      </c>
      <c r="N19" s="7">
        <v>1223352.58</v>
      </c>
      <c r="O19" s="7">
        <v>830614.74</v>
      </c>
      <c r="P19" s="6">
        <v>0</v>
      </c>
      <c r="Q19" s="6">
        <v>0</v>
      </c>
      <c r="R19" s="7">
        <v>0</v>
      </c>
      <c r="S19" s="6">
        <v>0</v>
      </c>
      <c r="T19" s="7">
        <v>0</v>
      </c>
      <c r="U19" s="7">
        <v>0</v>
      </c>
      <c r="V19" s="6">
        <v>202</v>
      </c>
      <c r="W19" s="7">
        <v>3520</v>
      </c>
      <c r="X19" s="7">
        <v>1315860</v>
      </c>
      <c r="Y19" s="7">
        <v>0</v>
      </c>
      <c r="Z19" s="6">
        <v>6</v>
      </c>
      <c r="AA19" s="7">
        <v>11000</v>
      </c>
      <c r="AB19" s="7">
        <v>850</v>
      </c>
      <c r="AC19" s="7">
        <v>985.69</v>
      </c>
      <c r="AD19" s="6">
        <v>100433.620689655</v>
      </c>
    </row>
    <row r="20" spans="1:30" ht="14.5" customHeight="1" x14ac:dyDescent="0.25">
      <c r="A20" s="4" t="s">
        <v>72</v>
      </c>
      <c r="B20" s="4" t="s">
        <v>294</v>
      </c>
      <c r="C20" s="4" t="s">
        <v>295</v>
      </c>
      <c r="D20" s="6">
        <v>342</v>
      </c>
      <c r="E20" s="6">
        <v>26132361</v>
      </c>
      <c r="F20" s="6">
        <v>338</v>
      </c>
      <c r="G20" s="6">
        <v>25345937</v>
      </c>
      <c r="H20" s="7">
        <v>96.990612520621497</v>
      </c>
      <c r="I20" s="6">
        <v>330</v>
      </c>
      <c r="J20" s="6">
        <v>149449</v>
      </c>
      <c r="K20" s="7">
        <v>4097503</v>
      </c>
      <c r="L20" s="6">
        <v>283</v>
      </c>
      <c r="M20" s="6">
        <v>120075</v>
      </c>
      <c r="N20" s="7">
        <v>1583734.9</v>
      </c>
      <c r="O20" s="7">
        <v>1150318.5</v>
      </c>
      <c r="P20" s="6">
        <v>0</v>
      </c>
      <c r="Q20" s="6">
        <v>0</v>
      </c>
      <c r="R20" s="7">
        <v>0</v>
      </c>
      <c r="S20" s="6">
        <v>0</v>
      </c>
      <c r="T20" s="7">
        <v>0</v>
      </c>
      <c r="U20" s="7">
        <v>0</v>
      </c>
      <c r="V20" s="6">
        <v>281</v>
      </c>
      <c r="W20" s="7">
        <v>9680</v>
      </c>
      <c r="X20" s="7">
        <v>2390595</v>
      </c>
      <c r="Y20" s="7">
        <v>0</v>
      </c>
      <c r="Z20" s="6">
        <v>7</v>
      </c>
      <c r="AA20" s="7">
        <v>33000</v>
      </c>
      <c r="AB20" s="7">
        <v>25690</v>
      </c>
      <c r="AC20" s="7">
        <v>83744.25</v>
      </c>
      <c r="AD20" s="6">
        <v>76410.412280701799</v>
      </c>
    </row>
    <row r="21" spans="1:30" ht="14.5" customHeight="1" x14ac:dyDescent="0.25">
      <c r="A21" s="4" t="s">
        <v>72</v>
      </c>
      <c r="B21" s="4" t="s">
        <v>296</v>
      </c>
      <c r="C21" s="4" t="s">
        <v>297</v>
      </c>
      <c r="D21" s="6">
        <v>323</v>
      </c>
      <c r="E21" s="6">
        <v>31585160</v>
      </c>
      <c r="F21" s="6">
        <v>320</v>
      </c>
      <c r="G21" s="6">
        <v>29762697</v>
      </c>
      <c r="H21" s="7">
        <v>94.230002317544105</v>
      </c>
      <c r="I21" s="6">
        <v>310</v>
      </c>
      <c r="J21" s="6">
        <v>159217</v>
      </c>
      <c r="K21" s="7">
        <v>4318600</v>
      </c>
      <c r="L21" s="6">
        <v>292</v>
      </c>
      <c r="M21" s="6">
        <v>140388</v>
      </c>
      <c r="N21" s="7">
        <v>1921802.96</v>
      </c>
      <c r="O21" s="7">
        <v>1344917.04</v>
      </c>
      <c r="P21" s="6">
        <v>0</v>
      </c>
      <c r="Q21" s="6">
        <v>0</v>
      </c>
      <c r="R21" s="7">
        <v>0</v>
      </c>
      <c r="S21" s="6">
        <v>0</v>
      </c>
      <c r="T21" s="7">
        <v>0</v>
      </c>
      <c r="U21" s="7">
        <v>0</v>
      </c>
      <c r="V21" s="6">
        <v>281</v>
      </c>
      <c r="W21" s="7">
        <v>6600</v>
      </c>
      <c r="X21" s="7">
        <v>1291680</v>
      </c>
      <c r="Y21" s="7">
        <v>0</v>
      </c>
      <c r="Z21" s="6">
        <v>1</v>
      </c>
      <c r="AA21" s="7">
        <v>18000</v>
      </c>
      <c r="AB21" s="7">
        <v>40</v>
      </c>
      <c r="AC21" s="7">
        <v>82.89</v>
      </c>
      <c r="AD21" s="6">
        <v>97786.873065015505</v>
      </c>
    </row>
    <row r="22" spans="1:30" ht="14.5" customHeight="1" x14ac:dyDescent="0.25">
      <c r="A22" s="4" t="s">
        <v>72</v>
      </c>
      <c r="B22" s="4" t="s">
        <v>298</v>
      </c>
      <c r="C22" s="4" t="s">
        <v>299</v>
      </c>
      <c r="D22" s="6">
        <v>279</v>
      </c>
      <c r="E22" s="6">
        <v>27715961</v>
      </c>
      <c r="F22" s="6">
        <v>276</v>
      </c>
      <c r="G22" s="6">
        <v>27078116</v>
      </c>
      <c r="H22" s="7">
        <v>97.698636536543006</v>
      </c>
      <c r="I22" s="6">
        <v>266</v>
      </c>
      <c r="J22" s="6">
        <v>141241</v>
      </c>
      <c r="K22" s="7">
        <v>3877484</v>
      </c>
      <c r="L22" s="6">
        <v>239</v>
      </c>
      <c r="M22" s="6">
        <v>113846</v>
      </c>
      <c r="N22" s="7">
        <v>1558746.22</v>
      </c>
      <c r="O22" s="7">
        <v>1090644.68</v>
      </c>
      <c r="P22" s="6">
        <v>0</v>
      </c>
      <c r="Q22" s="6">
        <v>0</v>
      </c>
      <c r="R22" s="7">
        <v>0</v>
      </c>
      <c r="S22" s="6">
        <v>0</v>
      </c>
      <c r="T22" s="7">
        <v>0</v>
      </c>
      <c r="U22" s="7">
        <v>0</v>
      </c>
      <c r="V22" s="6">
        <v>242</v>
      </c>
      <c r="W22" s="7">
        <v>3960</v>
      </c>
      <c r="X22" s="7">
        <v>1180440</v>
      </c>
      <c r="Y22" s="7">
        <v>400</v>
      </c>
      <c r="Z22" s="6">
        <v>4</v>
      </c>
      <c r="AA22" s="7">
        <v>14000</v>
      </c>
      <c r="AB22" s="7">
        <v>1410</v>
      </c>
      <c r="AC22" s="7">
        <v>2094.6</v>
      </c>
      <c r="AD22" s="6">
        <v>99340.3620071685</v>
      </c>
    </row>
    <row r="23" spans="1:30" ht="14.5" customHeight="1" x14ac:dyDescent="0.25">
      <c r="A23" s="4" t="s">
        <v>72</v>
      </c>
      <c r="B23" s="4" t="s">
        <v>300</v>
      </c>
      <c r="C23" s="4" t="s">
        <v>301</v>
      </c>
      <c r="D23" s="6">
        <v>383</v>
      </c>
      <c r="E23" s="6">
        <v>37362299</v>
      </c>
      <c r="F23" s="6">
        <v>381</v>
      </c>
      <c r="G23" s="6">
        <v>36336319</v>
      </c>
      <c r="H23" s="7">
        <v>97.253969837348606</v>
      </c>
      <c r="I23" s="6">
        <v>369</v>
      </c>
      <c r="J23" s="6">
        <v>197061</v>
      </c>
      <c r="K23" s="7">
        <v>5416784</v>
      </c>
      <c r="L23" s="6">
        <v>333</v>
      </c>
      <c r="M23" s="6">
        <v>99349</v>
      </c>
      <c r="N23" s="7">
        <v>1298766.78</v>
      </c>
      <c r="O23" s="7">
        <v>951763.42</v>
      </c>
      <c r="P23" s="6">
        <v>0</v>
      </c>
      <c r="Q23" s="6">
        <v>0</v>
      </c>
      <c r="R23" s="7">
        <v>0</v>
      </c>
      <c r="S23" s="6">
        <v>0</v>
      </c>
      <c r="T23" s="7">
        <v>0</v>
      </c>
      <c r="U23" s="7">
        <v>0</v>
      </c>
      <c r="V23" s="6">
        <v>362</v>
      </c>
      <c r="W23" s="7">
        <v>3080</v>
      </c>
      <c r="X23" s="7">
        <v>2866110</v>
      </c>
      <c r="Y23" s="7">
        <v>1000</v>
      </c>
      <c r="Z23" s="6">
        <v>6</v>
      </c>
      <c r="AA23" s="7">
        <v>31000</v>
      </c>
      <c r="AB23" s="7">
        <v>2150</v>
      </c>
      <c r="AC23" s="7">
        <v>3668.99</v>
      </c>
      <c r="AD23" s="6">
        <v>97551.6945169713</v>
      </c>
    </row>
    <row r="24" spans="1:30" ht="14.5" customHeight="1" x14ac:dyDescent="0.25">
      <c r="A24" s="4" t="s">
        <v>72</v>
      </c>
      <c r="B24" s="4" t="s">
        <v>302</v>
      </c>
      <c r="C24" s="4" t="s">
        <v>303</v>
      </c>
      <c r="D24" s="6">
        <v>294</v>
      </c>
      <c r="E24" s="6">
        <v>23536487</v>
      </c>
      <c r="F24" s="6">
        <v>294</v>
      </c>
      <c r="G24" s="6">
        <v>22913694</v>
      </c>
      <c r="H24" s="7">
        <v>97.353925418011599</v>
      </c>
      <c r="I24" s="6">
        <v>276</v>
      </c>
      <c r="J24" s="6">
        <v>117955</v>
      </c>
      <c r="K24" s="7">
        <v>3191158</v>
      </c>
      <c r="L24" s="6">
        <v>248</v>
      </c>
      <c r="M24" s="6">
        <v>81538</v>
      </c>
      <c r="N24" s="7">
        <v>1070565.7</v>
      </c>
      <c r="O24" s="7">
        <v>781134.04</v>
      </c>
      <c r="P24" s="6">
        <v>0</v>
      </c>
      <c r="Q24" s="6">
        <v>0</v>
      </c>
      <c r="R24" s="7">
        <v>0</v>
      </c>
      <c r="S24" s="6">
        <v>0</v>
      </c>
      <c r="T24" s="7">
        <v>0</v>
      </c>
      <c r="U24" s="7">
        <v>0</v>
      </c>
      <c r="V24" s="6">
        <v>220</v>
      </c>
      <c r="W24" s="7">
        <v>3960</v>
      </c>
      <c r="X24" s="7">
        <v>1018290</v>
      </c>
      <c r="Y24" s="7">
        <v>0</v>
      </c>
      <c r="Z24" s="6">
        <v>6</v>
      </c>
      <c r="AA24" s="7">
        <v>17000</v>
      </c>
      <c r="AB24" s="7">
        <v>1270</v>
      </c>
      <c r="AC24" s="7">
        <v>2194.48</v>
      </c>
      <c r="AD24" s="6">
        <v>80056.0782312925</v>
      </c>
    </row>
    <row r="25" spans="1:30" ht="14.5" customHeight="1" x14ac:dyDescent="0.25">
      <c r="A25" s="4" t="s">
        <v>72</v>
      </c>
      <c r="B25" s="4" t="s">
        <v>304</v>
      </c>
      <c r="C25" s="4" t="s">
        <v>305</v>
      </c>
      <c r="D25" s="6">
        <v>187</v>
      </c>
      <c r="E25" s="6">
        <v>19083454</v>
      </c>
      <c r="F25" s="6">
        <v>185</v>
      </c>
      <c r="G25" s="6">
        <v>18506765</v>
      </c>
      <c r="H25" s="7">
        <v>96.978068016408301</v>
      </c>
      <c r="I25" s="6">
        <v>176</v>
      </c>
      <c r="J25" s="6">
        <v>90455</v>
      </c>
      <c r="K25" s="7">
        <v>2482457</v>
      </c>
      <c r="L25" s="6">
        <v>150</v>
      </c>
      <c r="M25" s="6">
        <v>76875</v>
      </c>
      <c r="N25" s="7">
        <v>1075788.24</v>
      </c>
      <c r="O25" s="7">
        <v>736462.5</v>
      </c>
      <c r="P25" s="6">
        <v>0</v>
      </c>
      <c r="Q25" s="6">
        <v>0</v>
      </c>
      <c r="R25" s="7">
        <v>0</v>
      </c>
      <c r="S25" s="6">
        <v>0</v>
      </c>
      <c r="T25" s="7">
        <v>0</v>
      </c>
      <c r="U25" s="7">
        <v>0</v>
      </c>
      <c r="V25" s="6">
        <v>159</v>
      </c>
      <c r="W25" s="7">
        <v>3520</v>
      </c>
      <c r="X25" s="7">
        <v>640425</v>
      </c>
      <c r="Y25" s="7">
        <v>0</v>
      </c>
      <c r="Z25" s="6">
        <v>9</v>
      </c>
      <c r="AA25" s="7">
        <v>17000</v>
      </c>
      <c r="AB25" s="7">
        <v>3250</v>
      </c>
      <c r="AC25" s="7">
        <v>8902.0400000000009</v>
      </c>
      <c r="AD25" s="6">
        <v>102050.55614973301</v>
      </c>
    </row>
    <row r="26" spans="1:30" ht="14.5" customHeight="1" x14ac:dyDescent="0.25">
      <c r="A26" s="4" t="s">
        <v>72</v>
      </c>
      <c r="B26" s="4" t="s">
        <v>306</v>
      </c>
      <c r="C26" s="4" t="s">
        <v>307</v>
      </c>
      <c r="D26" s="6">
        <v>242</v>
      </c>
      <c r="E26" s="6">
        <v>26208611</v>
      </c>
      <c r="F26" s="6">
        <v>240</v>
      </c>
      <c r="G26" s="6">
        <v>25250595</v>
      </c>
      <c r="H26" s="7">
        <v>96.344651763498604</v>
      </c>
      <c r="I26" s="6">
        <v>236</v>
      </c>
      <c r="J26" s="6">
        <v>150936</v>
      </c>
      <c r="K26" s="7">
        <v>4143586</v>
      </c>
      <c r="L26" s="6">
        <v>215</v>
      </c>
      <c r="M26" s="6">
        <v>84009</v>
      </c>
      <c r="N26" s="7">
        <v>1127444.54</v>
      </c>
      <c r="O26" s="7">
        <v>804806.22</v>
      </c>
      <c r="P26" s="6">
        <v>0</v>
      </c>
      <c r="Q26" s="6">
        <v>0</v>
      </c>
      <c r="R26" s="7">
        <v>0</v>
      </c>
      <c r="S26" s="6">
        <v>0</v>
      </c>
      <c r="T26" s="7">
        <v>0</v>
      </c>
      <c r="U26" s="7">
        <v>0</v>
      </c>
      <c r="V26" s="6">
        <v>222</v>
      </c>
      <c r="W26" s="7">
        <v>1320</v>
      </c>
      <c r="X26" s="7">
        <v>1498080</v>
      </c>
      <c r="Y26" s="7">
        <v>0</v>
      </c>
      <c r="Z26" s="6">
        <v>20</v>
      </c>
      <c r="AA26" s="7">
        <v>10000</v>
      </c>
      <c r="AB26" s="7">
        <v>4070</v>
      </c>
      <c r="AC26" s="7">
        <v>5843.26</v>
      </c>
      <c r="AD26" s="6">
        <v>108300.045454545</v>
      </c>
    </row>
    <row r="27" spans="1:30" ht="14.5" customHeight="1" x14ac:dyDescent="0.25">
      <c r="A27" s="4" t="s">
        <v>72</v>
      </c>
      <c r="B27" s="4" t="s">
        <v>308</v>
      </c>
      <c r="C27" s="4" t="s">
        <v>309</v>
      </c>
      <c r="D27" s="6">
        <v>135</v>
      </c>
      <c r="E27" s="6">
        <v>11720619</v>
      </c>
      <c r="F27" s="6">
        <v>134</v>
      </c>
      <c r="G27" s="6">
        <v>11276076</v>
      </c>
      <c r="H27" s="7">
        <v>96.207171310662005</v>
      </c>
      <c r="I27" s="6">
        <v>130</v>
      </c>
      <c r="J27" s="6">
        <v>63511</v>
      </c>
      <c r="K27" s="7">
        <v>1744960</v>
      </c>
      <c r="L27" s="6">
        <v>116</v>
      </c>
      <c r="M27" s="6">
        <v>47214</v>
      </c>
      <c r="N27" s="7">
        <v>629579.81999999995</v>
      </c>
      <c r="O27" s="7">
        <v>452310.12</v>
      </c>
      <c r="P27" s="6">
        <v>0</v>
      </c>
      <c r="Q27" s="6">
        <v>0</v>
      </c>
      <c r="R27" s="7">
        <v>0</v>
      </c>
      <c r="S27" s="6">
        <v>0</v>
      </c>
      <c r="T27" s="7">
        <v>0</v>
      </c>
      <c r="U27" s="7">
        <v>0</v>
      </c>
      <c r="V27" s="6">
        <v>116</v>
      </c>
      <c r="W27" s="7">
        <v>880</v>
      </c>
      <c r="X27" s="7">
        <v>568440</v>
      </c>
      <c r="Y27" s="7">
        <v>0</v>
      </c>
      <c r="Z27" s="6">
        <v>2</v>
      </c>
      <c r="AA27" s="7">
        <v>9000</v>
      </c>
      <c r="AB27" s="7">
        <v>50</v>
      </c>
      <c r="AC27" s="7">
        <v>80.959999999999994</v>
      </c>
      <c r="AD27" s="6">
        <v>86819.4</v>
      </c>
    </row>
    <row r="28" spans="1:30" ht="14.5" customHeight="1" x14ac:dyDescent="0.25">
      <c r="A28" s="4" t="s">
        <v>72</v>
      </c>
      <c r="B28" s="4" t="s">
        <v>310</v>
      </c>
      <c r="C28" s="4" t="s">
        <v>311</v>
      </c>
      <c r="D28" s="6">
        <v>299</v>
      </c>
      <c r="E28" s="6">
        <v>31075331</v>
      </c>
      <c r="F28" s="6">
        <v>298</v>
      </c>
      <c r="G28" s="6">
        <v>30128406</v>
      </c>
      <c r="H28" s="7">
        <v>96.952808000661406</v>
      </c>
      <c r="I28" s="6">
        <v>292</v>
      </c>
      <c r="J28" s="6">
        <v>165072</v>
      </c>
      <c r="K28" s="7">
        <v>4517846</v>
      </c>
      <c r="L28" s="6">
        <v>263</v>
      </c>
      <c r="M28" s="6">
        <v>140329</v>
      </c>
      <c r="N28" s="7">
        <v>1939806.12</v>
      </c>
      <c r="O28" s="7">
        <v>1344351.82</v>
      </c>
      <c r="P28" s="6">
        <v>0</v>
      </c>
      <c r="Q28" s="6">
        <v>0</v>
      </c>
      <c r="R28" s="7">
        <v>0</v>
      </c>
      <c r="S28" s="6">
        <v>0</v>
      </c>
      <c r="T28" s="7">
        <v>0</v>
      </c>
      <c r="U28" s="7">
        <v>0</v>
      </c>
      <c r="V28" s="6">
        <v>262</v>
      </c>
      <c r="W28" s="7">
        <v>3520</v>
      </c>
      <c r="X28" s="7">
        <v>971235</v>
      </c>
      <c r="Y28" s="7">
        <v>0</v>
      </c>
      <c r="Z28" s="6">
        <v>11</v>
      </c>
      <c r="AA28" s="7">
        <v>13000</v>
      </c>
      <c r="AB28" s="7">
        <v>1020</v>
      </c>
      <c r="AC28" s="7">
        <v>1963.66</v>
      </c>
      <c r="AD28" s="6">
        <v>103930.872909699</v>
      </c>
    </row>
    <row r="29" spans="1:30" ht="14.5" customHeight="1" x14ac:dyDescent="0.25">
      <c r="A29" s="4" t="s">
        <v>72</v>
      </c>
      <c r="B29" s="4" t="s">
        <v>312</v>
      </c>
      <c r="C29" s="4" t="s">
        <v>313</v>
      </c>
      <c r="D29" s="6">
        <v>89</v>
      </c>
      <c r="E29" s="6">
        <v>8348084</v>
      </c>
      <c r="F29" s="6">
        <v>89</v>
      </c>
      <c r="G29" s="6">
        <v>7550722</v>
      </c>
      <c r="H29" s="7">
        <v>90.448562807944896</v>
      </c>
      <c r="I29" s="6">
        <v>84</v>
      </c>
      <c r="J29" s="6">
        <v>41981</v>
      </c>
      <c r="K29" s="7">
        <v>1127008</v>
      </c>
      <c r="L29" s="6">
        <v>71</v>
      </c>
      <c r="M29" s="6">
        <v>48462</v>
      </c>
      <c r="N29" s="7">
        <v>664305.88</v>
      </c>
      <c r="O29" s="7">
        <v>464265.96</v>
      </c>
      <c r="P29" s="6">
        <v>0</v>
      </c>
      <c r="Q29" s="6">
        <v>0</v>
      </c>
      <c r="R29" s="7">
        <v>0</v>
      </c>
      <c r="S29" s="6">
        <v>0</v>
      </c>
      <c r="T29" s="7">
        <v>0</v>
      </c>
      <c r="U29" s="7">
        <v>0</v>
      </c>
      <c r="V29" s="6">
        <v>78</v>
      </c>
      <c r="W29" s="7">
        <v>1320</v>
      </c>
      <c r="X29" s="7">
        <v>365310</v>
      </c>
      <c r="Y29" s="7">
        <v>0</v>
      </c>
      <c r="Z29" s="6">
        <v>9</v>
      </c>
      <c r="AA29" s="7">
        <v>7000</v>
      </c>
      <c r="AB29" s="7">
        <v>1640</v>
      </c>
      <c r="AC29" s="7">
        <v>2326.29</v>
      </c>
      <c r="AD29" s="6">
        <v>93798.696629213504</v>
      </c>
    </row>
    <row r="30" spans="1:30" ht="14.5" customHeight="1" x14ac:dyDescent="0.25">
      <c r="A30" s="4" t="s">
        <v>72</v>
      </c>
      <c r="B30" s="4" t="s">
        <v>314</v>
      </c>
      <c r="C30" s="4" t="s">
        <v>315</v>
      </c>
      <c r="D30" s="6">
        <v>667</v>
      </c>
      <c r="E30" s="6">
        <v>66846777</v>
      </c>
      <c r="F30" s="6">
        <v>663</v>
      </c>
      <c r="G30" s="6">
        <v>64555779</v>
      </c>
      <c r="H30" s="7">
        <v>96.572762214100507</v>
      </c>
      <c r="I30" s="6">
        <v>638</v>
      </c>
      <c r="J30" s="6">
        <v>350845</v>
      </c>
      <c r="K30" s="7">
        <v>9583687</v>
      </c>
      <c r="L30" s="6">
        <v>539</v>
      </c>
      <c r="M30" s="6">
        <v>185770</v>
      </c>
      <c r="N30" s="7">
        <v>2484509.54</v>
      </c>
      <c r="O30" s="7">
        <v>1779676.6</v>
      </c>
      <c r="P30" s="6">
        <v>0</v>
      </c>
      <c r="Q30" s="6">
        <v>0</v>
      </c>
      <c r="R30" s="7">
        <v>0</v>
      </c>
      <c r="S30" s="6">
        <v>0</v>
      </c>
      <c r="T30" s="7">
        <v>0</v>
      </c>
      <c r="U30" s="7">
        <v>0</v>
      </c>
      <c r="V30" s="6">
        <v>583</v>
      </c>
      <c r="W30" s="7">
        <v>11880</v>
      </c>
      <c r="X30" s="7">
        <v>3294330</v>
      </c>
      <c r="Y30" s="7">
        <v>1000</v>
      </c>
      <c r="Z30" s="6">
        <v>71</v>
      </c>
      <c r="AA30" s="7">
        <v>37000</v>
      </c>
      <c r="AB30" s="7">
        <v>8970</v>
      </c>
      <c r="AC30" s="7">
        <v>12055.29</v>
      </c>
      <c r="AD30" s="6">
        <v>100220.05547226399</v>
      </c>
    </row>
    <row r="31" spans="1:30" ht="14.5" customHeight="1" x14ac:dyDescent="0.25">
      <c r="A31" s="4" t="s">
        <v>72</v>
      </c>
      <c r="B31" s="4" t="s">
        <v>316</v>
      </c>
      <c r="C31" s="4" t="s">
        <v>317</v>
      </c>
      <c r="D31" s="6">
        <v>323</v>
      </c>
      <c r="E31" s="6">
        <v>36234177</v>
      </c>
      <c r="F31" s="6">
        <v>320</v>
      </c>
      <c r="G31" s="6">
        <v>35134916</v>
      </c>
      <c r="H31" s="7">
        <v>96.9662316326379</v>
      </c>
      <c r="I31" s="6">
        <v>311</v>
      </c>
      <c r="J31" s="6">
        <v>158116</v>
      </c>
      <c r="K31" s="7">
        <v>4321132</v>
      </c>
      <c r="L31" s="6">
        <v>281</v>
      </c>
      <c r="M31" s="6">
        <v>147783</v>
      </c>
      <c r="N31" s="7">
        <v>2046242.44</v>
      </c>
      <c r="O31" s="7">
        <v>1415761.14</v>
      </c>
      <c r="P31" s="6">
        <v>0</v>
      </c>
      <c r="Q31" s="6">
        <v>0</v>
      </c>
      <c r="R31" s="7">
        <v>0</v>
      </c>
      <c r="S31" s="6">
        <v>0</v>
      </c>
      <c r="T31" s="7">
        <v>0</v>
      </c>
      <c r="U31" s="7">
        <v>0</v>
      </c>
      <c r="V31" s="6">
        <v>288</v>
      </c>
      <c r="W31" s="7">
        <v>3080</v>
      </c>
      <c r="X31" s="7">
        <v>1459365</v>
      </c>
      <c r="Y31" s="7">
        <v>0</v>
      </c>
      <c r="Z31" s="6">
        <v>1</v>
      </c>
      <c r="AA31" s="7">
        <v>18000</v>
      </c>
      <c r="AB31" s="7">
        <v>30</v>
      </c>
      <c r="AC31" s="7">
        <v>0</v>
      </c>
      <c r="AD31" s="6">
        <v>112180.114551084</v>
      </c>
    </row>
    <row r="32" spans="1:30" ht="14.5" customHeight="1" x14ac:dyDescent="0.25">
      <c r="A32" s="4" t="s">
        <v>72</v>
      </c>
      <c r="B32" s="4" t="s">
        <v>318</v>
      </c>
      <c r="C32" s="4" t="s">
        <v>319</v>
      </c>
      <c r="D32" s="6">
        <v>149</v>
      </c>
      <c r="E32" s="6">
        <v>15748005</v>
      </c>
      <c r="F32" s="6">
        <v>145</v>
      </c>
      <c r="G32" s="6">
        <v>15412488</v>
      </c>
      <c r="H32" s="7">
        <v>97.869463465372306</v>
      </c>
      <c r="I32" s="6">
        <v>142</v>
      </c>
      <c r="J32" s="6">
        <v>77515</v>
      </c>
      <c r="K32" s="7">
        <v>2120844</v>
      </c>
      <c r="L32" s="6">
        <v>117</v>
      </c>
      <c r="M32" s="6">
        <v>65366</v>
      </c>
      <c r="N32" s="7">
        <v>873995.18</v>
      </c>
      <c r="O32" s="7">
        <v>626206.28</v>
      </c>
      <c r="P32" s="6">
        <v>0</v>
      </c>
      <c r="Q32" s="6">
        <v>0</v>
      </c>
      <c r="R32" s="7">
        <v>0</v>
      </c>
      <c r="S32" s="6">
        <v>0</v>
      </c>
      <c r="T32" s="7">
        <v>0</v>
      </c>
      <c r="U32" s="7">
        <v>0</v>
      </c>
      <c r="V32" s="6">
        <v>126</v>
      </c>
      <c r="W32" s="7">
        <v>2200</v>
      </c>
      <c r="X32" s="7">
        <v>690495</v>
      </c>
      <c r="Y32" s="7">
        <v>0</v>
      </c>
      <c r="Z32" s="6">
        <v>5</v>
      </c>
      <c r="AA32" s="7">
        <v>9000</v>
      </c>
      <c r="AB32" s="7">
        <v>1410</v>
      </c>
      <c r="AC32" s="7">
        <v>885.26</v>
      </c>
      <c r="AD32" s="6">
        <v>105691.30872483199</v>
      </c>
    </row>
    <row r="33" spans="1:30" ht="14.5" customHeight="1" x14ac:dyDescent="0.25">
      <c r="A33" s="4" t="s">
        <v>72</v>
      </c>
      <c r="B33" s="4" t="s">
        <v>320</v>
      </c>
      <c r="C33" s="4" t="s">
        <v>321</v>
      </c>
      <c r="D33" s="6">
        <v>133</v>
      </c>
      <c r="E33" s="6">
        <v>15410672</v>
      </c>
      <c r="F33" s="6">
        <v>133</v>
      </c>
      <c r="G33" s="6">
        <v>15011287</v>
      </c>
      <c r="H33" s="7">
        <v>97.408386863337299</v>
      </c>
      <c r="I33" s="6">
        <v>131</v>
      </c>
      <c r="J33" s="6">
        <v>76002</v>
      </c>
      <c r="K33" s="7">
        <v>2079147</v>
      </c>
      <c r="L33" s="6">
        <v>120</v>
      </c>
      <c r="M33" s="6">
        <v>60123</v>
      </c>
      <c r="N33" s="7">
        <v>808678</v>
      </c>
      <c r="O33" s="7">
        <v>575978.34</v>
      </c>
      <c r="P33" s="6">
        <v>0</v>
      </c>
      <c r="Q33" s="6">
        <v>0</v>
      </c>
      <c r="R33" s="7">
        <v>0</v>
      </c>
      <c r="S33" s="6">
        <v>0</v>
      </c>
      <c r="T33" s="7">
        <v>0</v>
      </c>
      <c r="U33" s="7">
        <v>0</v>
      </c>
      <c r="V33" s="6">
        <v>121</v>
      </c>
      <c r="W33" s="7">
        <v>2200</v>
      </c>
      <c r="X33" s="7">
        <v>656805</v>
      </c>
      <c r="Y33" s="7">
        <v>0</v>
      </c>
      <c r="Z33" s="6">
        <v>1</v>
      </c>
      <c r="AA33" s="7">
        <v>7000</v>
      </c>
      <c r="AB33" s="7">
        <v>50</v>
      </c>
      <c r="AC33" s="7">
        <v>167.86</v>
      </c>
      <c r="AD33" s="6">
        <v>115869.714285714</v>
      </c>
    </row>
    <row r="34" spans="1:30" ht="14.5" customHeight="1" x14ac:dyDescent="0.25">
      <c r="A34" s="4" t="s">
        <v>72</v>
      </c>
      <c r="B34" s="4" t="s">
        <v>322</v>
      </c>
      <c r="C34" s="4" t="s">
        <v>323</v>
      </c>
      <c r="D34" s="6">
        <v>109</v>
      </c>
      <c r="E34" s="6">
        <v>12136565</v>
      </c>
      <c r="F34" s="6">
        <v>109</v>
      </c>
      <c r="G34" s="6">
        <v>11826112</v>
      </c>
      <c r="H34" s="7">
        <v>97.442002741302801</v>
      </c>
      <c r="I34" s="6">
        <v>108</v>
      </c>
      <c r="J34" s="6">
        <v>63812</v>
      </c>
      <c r="K34" s="7">
        <v>1749273</v>
      </c>
      <c r="L34" s="6">
        <v>101</v>
      </c>
      <c r="M34" s="6">
        <v>45001</v>
      </c>
      <c r="N34" s="7">
        <v>595755.66</v>
      </c>
      <c r="O34" s="7">
        <v>431109.58</v>
      </c>
      <c r="P34" s="6">
        <v>0</v>
      </c>
      <c r="Q34" s="6">
        <v>0</v>
      </c>
      <c r="R34" s="7">
        <v>0</v>
      </c>
      <c r="S34" s="6">
        <v>0</v>
      </c>
      <c r="T34" s="7">
        <v>0</v>
      </c>
      <c r="U34" s="7">
        <v>0</v>
      </c>
      <c r="V34" s="6">
        <v>107</v>
      </c>
      <c r="W34" s="7">
        <v>1760</v>
      </c>
      <c r="X34" s="7">
        <v>463995</v>
      </c>
      <c r="Y34" s="7">
        <v>0</v>
      </c>
      <c r="Z34" s="6">
        <v>2</v>
      </c>
      <c r="AA34" s="7">
        <v>6000</v>
      </c>
      <c r="AB34" s="7">
        <v>350</v>
      </c>
      <c r="AC34" s="7">
        <v>395.34</v>
      </c>
      <c r="AD34" s="6">
        <v>111344.633027523</v>
      </c>
    </row>
    <row r="35" spans="1:30" ht="14.5" customHeight="1" x14ac:dyDescent="0.25">
      <c r="A35" s="4" t="s">
        <v>72</v>
      </c>
      <c r="B35" s="4" t="s">
        <v>324</v>
      </c>
      <c r="C35" s="4" t="s">
        <v>325</v>
      </c>
      <c r="D35" s="6">
        <v>296</v>
      </c>
      <c r="E35" s="6">
        <v>31543706</v>
      </c>
      <c r="F35" s="6">
        <v>295</v>
      </c>
      <c r="G35" s="6">
        <v>30865584</v>
      </c>
      <c r="H35" s="7">
        <v>97.850214556273102</v>
      </c>
      <c r="I35" s="6">
        <v>287</v>
      </c>
      <c r="J35" s="6">
        <v>163611</v>
      </c>
      <c r="K35" s="7">
        <v>4487996</v>
      </c>
      <c r="L35" s="6">
        <v>255</v>
      </c>
      <c r="M35" s="6">
        <v>148918</v>
      </c>
      <c r="N35" s="7">
        <v>2043010</v>
      </c>
      <c r="O35" s="7">
        <v>1426634.44</v>
      </c>
      <c r="P35" s="6">
        <v>0</v>
      </c>
      <c r="Q35" s="6">
        <v>0</v>
      </c>
      <c r="R35" s="7">
        <v>0</v>
      </c>
      <c r="S35" s="6">
        <v>0</v>
      </c>
      <c r="T35" s="7">
        <v>0</v>
      </c>
      <c r="U35" s="7">
        <v>0</v>
      </c>
      <c r="V35" s="6">
        <v>268</v>
      </c>
      <c r="W35" s="7">
        <v>6160</v>
      </c>
      <c r="X35" s="7">
        <v>1201725</v>
      </c>
      <c r="Y35" s="7">
        <v>1000</v>
      </c>
      <c r="Z35" s="6">
        <v>10</v>
      </c>
      <c r="AA35" s="7">
        <v>16000</v>
      </c>
      <c r="AB35" s="7">
        <v>2060</v>
      </c>
      <c r="AC35" s="7">
        <v>3865.81</v>
      </c>
      <c r="AD35" s="6">
        <v>106566.574324324</v>
      </c>
    </row>
    <row r="36" spans="1:30" ht="14.5" customHeight="1" x14ac:dyDescent="0.25">
      <c r="A36" s="4" t="s">
        <v>72</v>
      </c>
      <c r="B36" s="4" t="s">
        <v>326</v>
      </c>
      <c r="C36" s="4" t="s">
        <v>327</v>
      </c>
      <c r="D36" s="6">
        <v>495</v>
      </c>
      <c r="E36" s="6">
        <v>46235012</v>
      </c>
      <c r="F36" s="6">
        <v>489</v>
      </c>
      <c r="G36" s="6">
        <v>45393931</v>
      </c>
      <c r="H36" s="7">
        <v>98.180856966145001</v>
      </c>
      <c r="I36" s="6">
        <v>450</v>
      </c>
      <c r="J36" s="6">
        <v>209128</v>
      </c>
      <c r="K36" s="7">
        <v>5684385</v>
      </c>
      <c r="L36" s="6">
        <v>388</v>
      </c>
      <c r="M36" s="6">
        <v>127282</v>
      </c>
      <c r="N36" s="7">
        <v>1663087.88</v>
      </c>
      <c r="O36" s="7">
        <v>1219361.56</v>
      </c>
      <c r="P36" s="6">
        <v>0</v>
      </c>
      <c r="Q36" s="6">
        <v>0</v>
      </c>
      <c r="R36" s="7">
        <v>0</v>
      </c>
      <c r="S36" s="6">
        <v>0</v>
      </c>
      <c r="T36" s="7">
        <v>0</v>
      </c>
      <c r="U36" s="7">
        <v>0</v>
      </c>
      <c r="V36" s="6">
        <v>375</v>
      </c>
      <c r="W36" s="7">
        <v>10560</v>
      </c>
      <c r="X36" s="7">
        <v>1976130</v>
      </c>
      <c r="Y36" s="7">
        <v>1000</v>
      </c>
      <c r="Z36" s="6">
        <v>13</v>
      </c>
      <c r="AA36" s="7">
        <v>38000</v>
      </c>
      <c r="AB36" s="7">
        <v>1490</v>
      </c>
      <c r="AC36" s="7">
        <v>2601.54</v>
      </c>
      <c r="AD36" s="6">
        <v>93404.064646464598</v>
      </c>
    </row>
    <row r="37" spans="1:30" ht="14.5" customHeight="1" x14ac:dyDescent="0.25">
      <c r="A37" s="4" t="s">
        <v>72</v>
      </c>
      <c r="B37" s="4" t="s">
        <v>328</v>
      </c>
      <c r="C37" s="4" t="s">
        <v>329</v>
      </c>
      <c r="D37" s="6">
        <v>101</v>
      </c>
      <c r="E37" s="6">
        <v>8728538</v>
      </c>
      <c r="F37" s="6">
        <v>100</v>
      </c>
      <c r="G37" s="6">
        <v>8359115</v>
      </c>
      <c r="H37" s="7">
        <v>95.767641728775203</v>
      </c>
      <c r="I37" s="6">
        <v>96</v>
      </c>
      <c r="J37" s="6">
        <v>38561</v>
      </c>
      <c r="K37" s="7">
        <v>1039033</v>
      </c>
      <c r="L37" s="6">
        <v>82</v>
      </c>
      <c r="M37" s="6">
        <v>39285</v>
      </c>
      <c r="N37" s="7">
        <v>539582.02</v>
      </c>
      <c r="O37" s="7">
        <v>376350.3</v>
      </c>
      <c r="P37" s="6">
        <v>0</v>
      </c>
      <c r="Q37" s="6">
        <v>0</v>
      </c>
      <c r="R37" s="7">
        <v>0</v>
      </c>
      <c r="S37" s="6">
        <v>0</v>
      </c>
      <c r="T37" s="7">
        <v>0</v>
      </c>
      <c r="U37" s="7">
        <v>0</v>
      </c>
      <c r="V37" s="6">
        <v>91</v>
      </c>
      <c r="W37" s="7">
        <v>1320</v>
      </c>
      <c r="X37" s="7">
        <v>473400</v>
      </c>
      <c r="Y37" s="7">
        <v>0</v>
      </c>
      <c r="Z37" s="6">
        <v>0</v>
      </c>
      <c r="AA37" s="7">
        <v>9000</v>
      </c>
      <c r="AB37" s="7">
        <v>0</v>
      </c>
      <c r="AC37" s="7">
        <v>0</v>
      </c>
      <c r="AD37" s="6">
        <v>86421.168316831696</v>
      </c>
    </row>
    <row r="38" spans="1:30" ht="14.5" customHeight="1" x14ac:dyDescent="0.25">
      <c r="A38" s="4" t="s">
        <v>72</v>
      </c>
      <c r="B38" s="4" t="s">
        <v>330</v>
      </c>
      <c r="C38" s="4" t="s">
        <v>331</v>
      </c>
      <c r="D38" s="6">
        <v>235</v>
      </c>
      <c r="E38" s="6">
        <v>24311310</v>
      </c>
      <c r="F38" s="6">
        <v>232</v>
      </c>
      <c r="G38" s="6">
        <v>23660471</v>
      </c>
      <c r="H38" s="7">
        <v>97.322896215794202</v>
      </c>
      <c r="I38" s="6">
        <v>227</v>
      </c>
      <c r="J38" s="6">
        <v>122995</v>
      </c>
      <c r="K38" s="7">
        <v>3360298</v>
      </c>
      <c r="L38" s="6">
        <v>191</v>
      </c>
      <c r="M38" s="6">
        <v>83106</v>
      </c>
      <c r="N38" s="7">
        <v>1157722.96</v>
      </c>
      <c r="O38" s="7">
        <v>796155.48</v>
      </c>
      <c r="P38" s="6">
        <v>0</v>
      </c>
      <c r="Q38" s="6">
        <v>0</v>
      </c>
      <c r="R38" s="7">
        <v>0</v>
      </c>
      <c r="S38" s="6">
        <v>0</v>
      </c>
      <c r="T38" s="7">
        <v>0</v>
      </c>
      <c r="U38" s="7">
        <v>0</v>
      </c>
      <c r="V38" s="6">
        <v>204</v>
      </c>
      <c r="W38" s="7">
        <v>5280</v>
      </c>
      <c r="X38" s="7">
        <v>979410</v>
      </c>
      <c r="Y38" s="7">
        <v>0</v>
      </c>
      <c r="Z38" s="6">
        <v>1</v>
      </c>
      <c r="AA38" s="7">
        <v>9000</v>
      </c>
      <c r="AB38" s="7">
        <v>30</v>
      </c>
      <c r="AC38" s="7">
        <v>19.73</v>
      </c>
      <c r="AD38" s="6">
        <v>103452.38297872301</v>
      </c>
    </row>
    <row r="39" spans="1:30" ht="14.5" customHeight="1" x14ac:dyDescent="0.25">
      <c r="A39" s="4" t="s">
        <v>72</v>
      </c>
      <c r="B39" s="4" t="s">
        <v>332</v>
      </c>
      <c r="C39" s="4" t="s">
        <v>333</v>
      </c>
      <c r="D39" s="6">
        <v>106</v>
      </c>
      <c r="E39" s="6">
        <v>10208118</v>
      </c>
      <c r="F39" s="6">
        <v>104</v>
      </c>
      <c r="G39" s="6">
        <v>9001222</v>
      </c>
      <c r="H39" s="7">
        <v>88.177095915231405</v>
      </c>
      <c r="I39" s="6">
        <v>97</v>
      </c>
      <c r="J39" s="6">
        <v>41510</v>
      </c>
      <c r="K39" s="7">
        <v>1131792</v>
      </c>
      <c r="L39" s="6">
        <v>81</v>
      </c>
      <c r="M39" s="6">
        <v>32505</v>
      </c>
      <c r="N39" s="7">
        <v>461650.32</v>
      </c>
      <c r="O39" s="7">
        <v>311397.90000000002</v>
      </c>
      <c r="P39" s="6">
        <v>0</v>
      </c>
      <c r="Q39" s="6">
        <v>0</v>
      </c>
      <c r="R39" s="7">
        <v>0</v>
      </c>
      <c r="S39" s="6">
        <v>0</v>
      </c>
      <c r="T39" s="7">
        <v>0</v>
      </c>
      <c r="U39" s="7">
        <v>0</v>
      </c>
      <c r="V39" s="6">
        <v>86</v>
      </c>
      <c r="W39" s="7">
        <v>2200</v>
      </c>
      <c r="X39" s="7">
        <v>357090</v>
      </c>
      <c r="Y39" s="7">
        <v>0</v>
      </c>
      <c r="Z39" s="6">
        <v>1</v>
      </c>
      <c r="AA39" s="7">
        <v>3000</v>
      </c>
      <c r="AB39" s="7">
        <v>270</v>
      </c>
      <c r="AC39" s="7">
        <v>379.11</v>
      </c>
      <c r="AD39" s="6">
        <v>96303</v>
      </c>
    </row>
    <row r="40" spans="1:30" ht="14.5" customHeight="1" x14ac:dyDescent="0.25">
      <c r="A40" s="4" t="s">
        <v>72</v>
      </c>
      <c r="B40" s="4" t="s">
        <v>334</v>
      </c>
      <c r="C40" s="4" t="s">
        <v>335</v>
      </c>
      <c r="D40" s="6">
        <v>262</v>
      </c>
      <c r="E40" s="6">
        <v>24354665</v>
      </c>
      <c r="F40" s="6">
        <v>261</v>
      </c>
      <c r="G40" s="6">
        <v>23165145</v>
      </c>
      <c r="H40" s="7">
        <v>95.115843309690405</v>
      </c>
      <c r="I40" s="6">
        <v>252</v>
      </c>
      <c r="J40" s="6">
        <v>129129</v>
      </c>
      <c r="K40" s="7">
        <v>3513841</v>
      </c>
      <c r="L40" s="6">
        <v>231</v>
      </c>
      <c r="M40" s="6">
        <v>138549</v>
      </c>
      <c r="N40" s="7">
        <v>1857580.5</v>
      </c>
      <c r="O40" s="7">
        <v>1327299.42</v>
      </c>
      <c r="P40" s="6">
        <v>0</v>
      </c>
      <c r="Q40" s="6">
        <v>0</v>
      </c>
      <c r="R40" s="7">
        <v>0</v>
      </c>
      <c r="S40" s="6">
        <v>0</v>
      </c>
      <c r="T40" s="7">
        <v>0</v>
      </c>
      <c r="U40" s="7">
        <v>0</v>
      </c>
      <c r="V40" s="6">
        <v>230</v>
      </c>
      <c r="W40" s="7">
        <v>6160</v>
      </c>
      <c r="X40" s="7">
        <v>1152045</v>
      </c>
      <c r="Y40" s="7">
        <v>0</v>
      </c>
      <c r="Z40" s="6">
        <v>0</v>
      </c>
      <c r="AA40" s="7">
        <v>16000</v>
      </c>
      <c r="AB40" s="7">
        <v>0</v>
      </c>
      <c r="AC40" s="7">
        <v>0</v>
      </c>
      <c r="AD40" s="6">
        <v>92956.736641221403</v>
      </c>
    </row>
    <row r="41" spans="1:30" ht="14.5" customHeight="1" x14ac:dyDescent="0.25">
      <c r="A41" s="4" t="s">
        <v>72</v>
      </c>
      <c r="B41" s="4" t="s">
        <v>336</v>
      </c>
      <c r="C41" s="4" t="s">
        <v>337</v>
      </c>
      <c r="D41" s="6">
        <v>276</v>
      </c>
      <c r="E41" s="6">
        <v>26938792</v>
      </c>
      <c r="F41" s="6">
        <v>274</v>
      </c>
      <c r="G41" s="6">
        <v>25850422</v>
      </c>
      <c r="H41" s="7">
        <v>95.959841109430599</v>
      </c>
      <c r="I41" s="6">
        <v>264</v>
      </c>
      <c r="J41" s="6">
        <v>153290</v>
      </c>
      <c r="K41" s="7">
        <v>4180782</v>
      </c>
      <c r="L41" s="6">
        <v>228</v>
      </c>
      <c r="M41" s="6">
        <v>82136</v>
      </c>
      <c r="N41" s="7">
        <v>1088678.28</v>
      </c>
      <c r="O41" s="7">
        <v>786862.88</v>
      </c>
      <c r="P41" s="6">
        <v>0</v>
      </c>
      <c r="Q41" s="6">
        <v>0</v>
      </c>
      <c r="R41" s="7">
        <v>0</v>
      </c>
      <c r="S41" s="6">
        <v>0</v>
      </c>
      <c r="T41" s="7">
        <v>0</v>
      </c>
      <c r="U41" s="7">
        <v>0</v>
      </c>
      <c r="V41" s="6">
        <v>234</v>
      </c>
      <c r="W41" s="7">
        <v>3960</v>
      </c>
      <c r="X41" s="7">
        <v>1478250</v>
      </c>
      <c r="Y41" s="7">
        <v>1000</v>
      </c>
      <c r="Z41" s="6">
        <v>60</v>
      </c>
      <c r="AA41" s="7">
        <v>13000</v>
      </c>
      <c r="AB41" s="7">
        <v>84950</v>
      </c>
      <c r="AC41" s="7">
        <v>113267.61</v>
      </c>
      <c r="AD41" s="6">
        <v>97604.318840579697</v>
      </c>
    </row>
    <row r="42" spans="1:30" ht="14.5" customHeight="1" x14ac:dyDescent="0.25">
      <c r="A42" s="4" t="s">
        <v>72</v>
      </c>
      <c r="B42" s="4" t="s">
        <v>338</v>
      </c>
      <c r="C42" s="4" t="s">
        <v>339</v>
      </c>
      <c r="D42" s="6">
        <v>147</v>
      </c>
      <c r="E42" s="6">
        <v>16852056</v>
      </c>
      <c r="F42" s="6">
        <v>146</v>
      </c>
      <c r="G42" s="6">
        <v>16388459</v>
      </c>
      <c r="H42" s="7">
        <v>97.249018161344793</v>
      </c>
      <c r="I42" s="6">
        <v>146</v>
      </c>
      <c r="J42" s="6">
        <v>83768</v>
      </c>
      <c r="K42" s="7">
        <v>2289832</v>
      </c>
      <c r="L42" s="6">
        <v>128</v>
      </c>
      <c r="M42" s="6">
        <v>69699</v>
      </c>
      <c r="N42" s="7">
        <v>978505.62</v>
      </c>
      <c r="O42" s="7">
        <v>667716.42000000004</v>
      </c>
      <c r="P42" s="6">
        <v>0</v>
      </c>
      <c r="Q42" s="6">
        <v>0</v>
      </c>
      <c r="R42" s="7">
        <v>0</v>
      </c>
      <c r="S42" s="6">
        <v>0</v>
      </c>
      <c r="T42" s="7">
        <v>0</v>
      </c>
      <c r="U42" s="7">
        <v>0</v>
      </c>
      <c r="V42" s="6">
        <v>130</v>
      </c>
      <c r="W42" s="7">
        <v>1320</v>
      </c>
      <c r="X42" s="7">
        <v>729360</v>
      </c>
      <c r="Y42" s="7">
        <v>0</v>
      </c>
      <c r="Z42" s="6">
        <v>0</v>
      </c>
      <c r="AA42" s="7">
        <v>8000</v>
      </c>
      <c r="AB42" s="7">
        <v>0</v>
      </c>
      <c r="AC42" s="7">
        <v>0</v>
      </c>
      <c r="AD42" s="6">
        <v>114639.83673469401</v>
      </c>
    </row>
    <row r="43" spans="1:30" ht="14.5" customHeight="1" x14ac:dyDescent="0.25">
      <c r="A43" s="4" t="s">
        <v>72</v>
      </c>
      <c r="B43" s="4" t="s">
        <v>340</v>
      </c>
      <c r="C43" s="4" t="s">
        <v>341</v>
      </c>
      <c r="D43" s="6">
        <v>166</v>
      </c>
      <c r="E43" s="6">
        <v>16294439</v>
      </c>
      <c r="F43" s="6">
        <v>164</v>
      </c>
      <c r="G43" s="6">
        <v>15862063</v>
      </c>
      <c r="H43" s="7">
        <v>97.346481213621402</v>
      </c>
      <c r="I43" s="6">
        <v>160</v>
      </c>
      <c r="J43" s="6">
        <v>81359</v>
      </c>
      <c r="K43" s="7">
        <v>2226754</v>
      </c>
      <c r="L43" s="6">
        <v>144</v>
      </c>
      <c r="M43" s="6">
        <v>56831</v>
      </c>
      <c r="N43" s="7">
        <v>755388.22</v>
      </c>
      <c r="O43" s="7">
        <v>544440.98</v>
      </c>
      <c r="P43" s="6">
        <v>0</v>
      </c>
      <c r="Q43" s="6">
        <v>0</v>
      </c>
      <c r="R43" s="7">
        <v>0</v>
      </c>
      <c r="S43" s="6">
        <v>0</v>
      </c>
      <c r="T43" s="7">
        <v>0</v>
      </c>
      <c r="U43" s="7">
        <v>0</v>
      </c>
      <c r="V43" s="6">
        <v>146</v>
      </c>
      <c r="W43" s="7">
        <v>3520</v>
      </c>
      <c r="X43" s="7">
        <v>665010</v>
      </c>
      <c r="Y43" s="7">
        <v>0</v>
      </c>
      <c r="Z43" s="6">
        <v>0</v>
      </c>
      <c r="AA43" s="7">
        <v>8000</v>
      </c>
      <c r="AB43" s="7">
        <v>0</v>
      </c>
      <c r="AC43" s="7">
        <v>0</v>
      </c>
      <c r="AD43" s="6">
        <v>98159.271084337306</v>
      </c>
    </row>
    <row r="44" spans="1:30" ht="14.5" customHeight="1" x14ac:dyDescent="0.25">
      <c r="A44" s="4" t="s">
        <v>72</v>
      </c>
      <c r="B44" s="4" t="s">
        <v>342</v>
      </c>
      <c r="C44" s="4" t="s">
        <v>343</v>
      </c>
      <c r="D44" s="6">
        <v>146</v>
      </c>
      <c r="E44" s="6">
        <v>14212344</v>
      </c>
      <c r="F44" s="6">
        <v>146</v>
      </c>
      <c r="G44" s="6">
        <v>13995530</v>
      </c>
      <c r="H44" s="7">
        <v>98.474466984474901</v>
      </c>
      <c r="I44" s="6">
        <v>143</v>
      </c>
      <c r="J44" s="6">
        <v>66102</v>
      </c>
      <c r="K44" s="7">
        <v>1797108</v>
      </c>
      <c r="L44" s="6">
        <v>121</v>
      </c>
      <c r="M44" s="6">
        <v>67892</v>
      </c>
      <c r="N44" s="7">
        <v>935198.9</v>
      </c>
      <c r="O44" s="7">
        <v>650405.36</v>
      </c>
      <c r="P44" s="6">
        <v>0</v>
      </c>
      <c r="Q44" s="6">
        <v>0</v>
      </c>
      <c r="R44" s="7">
        <v>0</v>
      </c>
      <c r="S44" s="6">
        <v>0</v>
      </c>
      <c r="T44" s="7">
        <v>0</v>
      </c>
      <c r="U44" s="7">
        <v>0</v>
      </c>
      <c r="V44" s="6">
        <v>126</v>
      </c>
      <c r="W44" s="7">
        <v>2200</v>
      </c>
      <c r="X44" s="7">
        <v>479055</v>
      </c>
      <c r="Y44" s="7">
        <v>0</v>
      </c>
      <c r="Z44" s="6">
        <v>25</v>
      </c>
      <c r="AA44" s="7">
        <v>13000</v>
      </c>
      <c r="AB44" s="7">
        <v>3820</v>
      </c>
      <c r="AC44" s="7">
        <v>6424.05</v>
      </c>
      <c r="AD44" s="6">
        <v>97344.821917808207</v>
      </c>
    </row>
    <row r="45" spans="1:30" ht="14.5" customHeight="1" x14ac:dyDescent="0.25">
      <c r="A45" s="4" t="s">
        <v>72</v>
      </c>
      <c r="B45" s="4" t="s">
        <v>344</v>
      </c>
      <c r="C45" s="4" t="s">
        <v>345</v>
      </c>
      <c r="D45" s="6">
        <v>297</v>
      </c>
      <c r="E45" s="6">
        <v>25159901</v>
      </c>
      <c r="F45" s="6">
        <v>294</v>
      </c>
      <c r="G45" s="6">
        <v>24529093</v>
      </c>
      <c r="H45" s="7">
        <v>97.492804125103703</v>
      </c>
      <c r="I45" s="6">
        <v>275</v>
      </c>
      <c r="J45" s="6">
        <v>134702</v>
      </c>
      <c r="K45" s="7">
        <v>3700715</v>
      </c>
      <c r="L45" s="6">
        <v>244</v>
      </c>
      <c r="M45" s="6">
        <v>102003</v>
      </c>
      <c r="N45" s="7">
        <v>1330752.1000000001</v>
      </c>
      <c r="O45" s="7">
        <v>977188.74</v>
      </c>
      <c r="P45" s="6">
        <v>0</v>
      </c>
      <c r="Q45" s="6">
        <v>0</v>
      </c>
      <c r="R45" s="7">
        <v>0</v>
      </c>
      <c r="S45" s="6">
        <v>0</v>
      </c>
      <c r="T45" s="7">
        <v>0</v>
      </c>
      <c r="U45" s="7">
        <v>0</v>
      </c>
      <c r="V45" s="6">
        <v>249</v>
      </c>
      <c r="W45" s="7">
        <v>2640</v>
      </c>
      <c r="X45" s="7">
        <v>1190265</v>
      </c>
      <c r="Y45" s="7">
        <v>1000</v>
      </c>
      <c r="Z45" s="6">
        <v>9</v>
      </c>
      <c r="AA45" s="7">
        <v>49000</v>
      </c>
      <c r="AB45" s="7">
        <v>2210</v>
      </c>
      <c r="AC45" s="7">
        <v>2525.0300000000002</v>
      </c>
      <c r="AD45" s="6">
        <v>84713.471380471397</v>
      </c>
    </row>
    <row r="46" spans="1:30" ht="14.5" customHeight="1" x14ac:dyDescent="0.25">
      <c r="A46" s="4" t="s">
        <v>72</v>
      </c>
      <c r="B46" s="4" t="s">
        <v>346</v>
      </c>
      <c r="C46" s="4" t="s">
        <v>347</v>
      </c>
      <c r="D46" s="6">
        <v>548</v>
      </c>
      <c r="E46" s="6">
        <v>83787620</v>
      </c>
      <c r="F46" s="6">
        <v>540</v>
      </c>
      <c r="G46" s="6">
        <v>82727857</v>
      </c>
      <c r="H46" s="7">
        <v>98.735179493104098</v>
      </c>
      <c r="I46" s="6">
        <v>517</v>
      </c>
      <c r="J46" s="6">
        <v>317325</v>
      </c>
      <c r="K46" s="7">
        <v>8597093</v>
      </c>
      <c r="L46" s="6">
        <v>414</v>
      </c>
      <c r="M46" s="6">
        <v>177142</v>
      </c>
      <c r="N46" s="7">
        <v>2380200.88</v>
      </c>
      <c r="O46" s="7">
        <v>1697020.36</v>
      </c>
      <c r="P46" s="6">
        <v>0</v>
      </c>
      <c r="Q46" s="6">
        <v>0</v>
      </c>
      <c r="R46" s="7">
        <v>0</v>
      </c>
      <c r="S46" s="6">
        <v>0</v>
      </c>
      <c r="T46" s="7">
        <v>0</v>
      </c>
      <c r="U46" s="7">
        <v>0</v>
      </c>
      <c r="V46" s="6">
        <v>454</v>
      </c>
      <c r="W46" s="7">
        <v>10560</v>
      </c>
      <c r="X46" s="7">
        <v>3199065</v>
      </c>
      <c r="Y46" s="7">
        <v>0</v>
      </c>
      <c r="Z46" s="6">
        <v>20</v>
      </c>
      <c r="AA46" s="7">
        <v>41000</v>
      </c>
      <c r="AB46" s="7">
        <v>2440</v>
      </c>
      <c r="AC46" s="7">
        <v>3940.5</v>
      </c>
      <c r="AD46" s="6">
        <v>152897.116788321</v>
      </c>
    </row>
    <row r="47" spans="1:30" ht="14.5" customHeight="1" x14ac:dyDescent="0.25">
      <c r="A47" s="4" t="s">
        <v>72</v>
      </c>
      <c r="B47" s="4" t="s">
        <v>348</v>
      </c>
      <c r="C47" s="4" t="s">
        <v>349</v>
      </c>
      <c r="D47" s="6">
        <v>193</v>
      </c>
      <c r="E47" s="6">
        <v>19661649</v>
      </c>
      <c r="F47" s="6">
        <v>192</v>
      </c>
      <c r="G47" s="6">
        <v>18357689</v>
      </c>
      <c r="H47" s="7">
        <v>93.368002856728907</v>
      </c>
      <c r="I47" s="6">
        <v>187</v>
      </c>
      <c r="J47" s="6">
        <v>98977</v>
      </c>
      <c r="K47" s="7">
        <v>2721892</v>
      </c>
      <c r="L47" s="6">
        <v>156</v>
      </c>
      <c r="M47" s="6">
        <v>58559</v>
      </c>
      <c r="N47" s="7">
        <v>790618.12</v>
      </c>
      <c r="O47" s="7">
        <v>560995.22</v>
      </c>
      <c r="P47" s="6">
        <v>0</v>
      </c>
      <c r="Q47" s="6">
        <v>0</v>
      </c>
      <c r="R47" s="7">
        <v>0</v>
      </c>
      <c r="S47" s="6">
        <v>0</v>
      </c>
      <c r="T47" s="7">
        <v>0</v>
      </c>
      <c r="U47" s="7">
        <v>0</v>
      </c>
      <c r="V47" s="6">
        <v>167</v>
      </c>
      <c r="W47" s="7">
        <v>4400</v>
      </c>
      <c r="X47" s="7">
        <v>995220</v>
      </c>
      <c r="Y47" s="7">
        <v>1000</v>
      </c>
      <c r="Z47" s="6">
        <v>9</v>
      </c>
      <c r="AA47" s="7">
        <v>15000</v>
      </c>
      <c r="AB47" s="7">
        <v>1550</v>
      </c>
      <c r="AC47" s="7">
        <v>2796.6</v>
      </c>
      <c r="AD47" s="6">
        <v>101873.829015544</v>
      </c>
    </row>
    <row r="48" spans="1:30" ht="14.5" customHeight="1" x14ac:dyDescent="0.25">
      <c r="A48" s="4" t="s">
        <v>72</v>
      </c>
      <c r="B48" s="4" t="s">
        <v>350</v>
      </c>
      <c r="C48" s="4" t="s">
        <v>351</v>
      </c>
      <c r="D48" s="6">
        <v>170</v>
      </c>
      <c r="E48" s="6">
        <v>13728724</v>
      </c>
      <c r="F48" s="6">
        <v>169</v>
      </c>
      <c r="G48" s="6">
        <v>13346138</v>
      </c>
      <c r="H48" s="7">
        <v>97.213244289855297</v>
      </c>
      <c r="I48" s="6">
        <v>163</v>
      </c>
      <c r="J48" s="6">
        <v>78980</v>
      </c>
      <c r="K48" s="7">
        <v>2135088</v>
      </c>
      <c r="L48" s="6">
        <v>146</v>
      </c>
      <c r="M48" s="6">
        <v>82294</v>
      </c>
      <c r="N48" s="7">
        <v>1119931.54</v>
      </c>
      <c r="O48" s="7">
        <v>788376.52</v>
      </c>
      <c r="P48" s="6">
        <v>0</v>
      </c>
      <c r="Q48" s="6">
        <v>0</v>
      </c>
      <c r="R48" s="7">
        <v>0</v>
      </c>
      <c r="S48" s="6">
        <v>0</v>
      </c>
      <c r="T48" s="7">
        <v>0</v>
      </c>
      <c r="U48" s="7">
        <v>0</v>
      </c>
      <c r="V48" s="6">
        <v>145</v>
      </c>
      <c r="W48" s="7">
        <v>1760</v>
      </c>
      <c r="X48" s="7">
        <v>698790</v>
      </c>
      <c r="Y48" s="7">
        <v>0</v>
      </c>
      <c r="Z48" s="6">
        <v>0</v>
      </c>
      <c r="AA48" s="7">
        <v>8000</v>
      </c>
      <c r="AB48" s="7">
        <v>0</v>
      </c>
      <c r="AC48" s="7">
        <v>0</v>
      </c>
      <c r="AD48" s="6">
        <v>80757.2</v>
      </c>
    </row>
    <row r="49" spans="1:30" ht="14.5" customHeight="1" x14ac:dyDescent="0.25">
      <c r="A49" s="4" t="s">
        <v>72</v>
      </c>
      <c r="B49" s="4" t="s">
        <v>352</v>
      </c>
      <c r="C49" s="4" t="s">
        <v>353</v>
      </c>
      <c r="D49" s="6">
        <v>569</v>
      </c>
      <c r="E49" s="6">
        <v>62520462</v>
      </c>
      <c r="F49" s="6">
        <v>563</v>
      </c>
      <c r="G49" s="6">
        <v>60615230</v>
      </c>
      <c r="H49" s="7">
        <v>96.952626485709601</v>
      </c>
      <c r="I49" s="6">
        <v>545</v>
      </c>
      <c r="J49" s="6">
        <v>291134</v>
      </c>
      <c r="K49" s="7">
        <v>7909822</v>
      </c>
      <c r="L49" s="6">
        <v>491</v>
      </c>
      <c r="M49" s="6">
        <v>211804</v>
      </c>
      <c r="N49" s="7">
        <v>2855786.46</v>
      </c>
      <c r="O49" s="7">
        <v>2029082.32</v>
      </c>
      <c r="P49" s="6">
        <v>0</v>
      </c>
      <c r="Q49" s="6">
        <v>0</v>
      </c>
      <c r="R49" s="7">
        <v>0</v>
      </c>
      <c r="S49" s="6">
        <v>0</v>
      </c>
      <c r="T49" s="7">
        <v>0</v>
      </c>
      <c r="U49" s="7">
        <v>0</v>
      </c>
      <c r="V49" s="6">
        <v>517</v>
      </c>
      <c r="W49" s="7">
        <v>5280</v>
      </c>
      <c r="X49" s="7">
        <v>3574260</v>
      </c>
      <c r="Y49" s="7">
        <v>0</v>
      </c>
      <c r="Z49" s="6">
        <v>12</v>
      </c>
      <c r="AA49" s="7">
        <v>24000</v>
      </c>
      <c r="AB49" s="7">
        <v>3380</v>
      </c>
      <c r="AC49" s="7">
        <v>6232.21</v>
      </c>
      <c r="AD49" s="6">
        <v>109877.789103691</v>
      </c>
    </row>
    <row r="50" spans="1:30" x14ac:dyDescent="0.25">
      <c r="A50" s="4"/>
      <c r="B50" s="4"/>
      <c r="C50" s="4"/>
      <c r="D50" s="6"/>
      <c r="E50" s="6"/>
      <c r="F50" s="6"/>
      <c r="G50" s="6"/>
      <c r="H50" s="7"/>
      <c r="I50" s="6"/>
      <c r="J50" s="6"/>
      <c r="K50" s="7"/>
      <c r="L50" s="6"/>
      <c r="M50" s="6"/>
      <c r="N50" s="7"/>
      <c r="O50" s="7"/>
      <c r="P50" s="6"/>
      <c r="Q50" s="6"/>
      <c r="R50" s="7"/>
      <c r="S50" s="6"/>
      <c r="T50" s="7"/>
      <c r="U50" s="7"/>
      <c r="V50" s="6"/>
      <c r="W50" s="7"/>
      <c r="X50" s="7"/>
      <c r="Y50" s="7"/>
      <c r="Z50" s="6"/>
      <c r="AA50" s="7"/>
      <c r="AB50" s="7"/>
      <c r="AC50" s="7"/>
      <c r="AD50" s="6"/>
    </row>
    <row r="51" spans="1:30" x14ac:dyDescent="0.25">
      <c r="A51" s="4"/>
      <c r="B51" s="4"/>
      <c r="C51" s="4"/>
      <c r="D51" s="6"/>
      <c r="E51" s="6"/>
      <c r="F51" s="6"/>
      <c r="G51" s="6"/>
      <c r="H51" s="7"/>
      <c r="I51" s="6"/>
      <c r="J51" s="6"/>
      <c r="K51" s="7"/>
      <c r="L51" s="6"/>
      <c r="M51" s="6"/>
      <c r="N51" s="7"/>
      <c r="O51" s="7"/>
      <c r="P51" s="6"/>
      <c r="Q51" s="6"/>
      <c r="R51" s="7"/>
      <c r="S51" s="6"/>
      <c r="T51" s="7"/>
      <c r="U51" s="7"/>
      <c r="V51" s="6"/>
      <c r="W51" s="7"/>
      <c r="X51" s="7"/>
      <c r="Y51" s="7"/>
      <c r="Z51" s="6"/>
      <c r="AA51" s="7"/>
      <c r="AB51" s="7"/>
      <c r="AC51" s="7"/>
      <c r="AD51" s="6"/>
    </row>
    <row r="52" spans="1:30" x14ac:dyDescent="0.25">
      <c r="A52" s="4"/>
      <c r="B52" s="4"/>
      <c r="C52" s="4"/>
      <c r="D52" s="6"/>
      <c r="E52" s="6"/>
      <c r="F52" s="6"/>
      <c r="G52" s="6"/>
      <c r="H52" s="7"/>
      <c r="I52" s="6"/>
      <c r="J52" s="6"/>
      <c r="K52" s="7"/>
      <c r="L52" s="6"/>
      <c r="M52" s="6"/>
      <c r="N52" s="7"/>
      <c r="O52" s="7"/>
      <c r="P52" s="6"/>
      <c r="Q52" s="6"/>
      <c r="R52" s="7"/>
      <c r="S52" s="6"/>
      <c r="T52" s="7"/>
      <c r="U52" s="7"/>
      <c r="V52" s="6"/>
      <c r="W52" s="7"/>
      <c r="X52" s="7"/>
      <c r="Y52" s="7"/>
      <c r="Z52" s="6"/>
      <c r="AA52" s="7"/>
      <c r="AB52" s="7"/>
      <c r="AC52" s="7"/>
      <c r="AD52" s="6"/>
    </row>
    <row r="53" spans="1:30" x14ac:dyDescent="0.25">
      <c r="A53" s="4"/>
      <c r="B53" s="4"/>
      <c r="C53" s="4"/>
      <c r="D53" s="6"/>
      <c r="E53" s="6"/>
      <c r="F53" s="6"/>
      <c r="G53" s="6"/>
      <c r="H53" s="7"/>
      <c r="I53" s="6"/>
      <c r="J53" s="6"/>
      <c r="K53" s="7"/>
      <c r="L53" s="6"/>
      <c r="M53" s="6"/>
      <c r="N53" s="7"/>
      <c r="O53" s="7"/>
      <c r="P53" s="6"/>
      <c r="Q53" s="6"/>
      <c r="R53" s="7"/>
      <c r="S53" s="6"/>
      <c r="T53" s="7"/>
      <c r="U53" s="7"/>
      <c r="V53" s="6"/>
      <c r="W53" s="7"/>
      <c r="X53" s="7"/>
      <c r="Y53" s="7"/>
      <c r="Z53" s="6"/>
      <c r="AA53" s="7"/>
      <c r="AB53" s="7"/>
      <c r="AC53" s="7"/>
      <c r="AD53" s="6"/>
    </row>
    <row r="54" spans="1:30" x14ac:dyDescent="0.25">
      <c r="A54" s="4"/>
      <c r="B54" s="4"/>
      <c r="C54" s="4"/>
      <c r="D54" s="6"/>
      <c r="E54" s="6"/>
      <c r="F54" s="6"/>
      <c r="G54" s="6"/>
      <c r="H54" s="7"/>
      <c r="I54" s="6"/>
      <c r="J54" s="6"/>
      <c r="K54" s="7"/>
      <c r="L54" s="6"/>
      <c r="M54" s="6"/>
      <c r="N54" s="7"/>
      <c r="O54" s="7"/>
      <c r="P54" s="6"/>
      <c r="Q54" s="6"/>
      <c r="R54" s="7"/>
      <c r="S54" s="6"/>
      <c r="T54" s="7"/>
      <c r="U54" s="7"/>
      <c r="V54" s="6"/>
      <c r="W54" s="7"/>
      <c r="X54" s="7"/>
      <c r="Y54" s="7"/>
      <c r="Z54" s="6"/>
      <c r="AA54" s="7"/>
      <c r="AB54" s="7"/>
      <c r="AC54" s="7"/>
      <c r="AD54" s="6"/>
    </row>
    <row r="55" spans="1:30" x14ac:dyDescent="0.25">
      <c r="A55" s="4"/>
      <c r="B55" s="4"/>
      <c r="C55" s="4"/>
      <c r="D55" s="6"/>
      <c r="E55" s="6"/>
      <c r="F55" s="6"/>
      <c r="G55" s="6"/>
      <c r="H55" s="7"/>
      <c r="I55" s="6"/>
      <c r="J55" s="6"/>
      <c r="K55" s="7"/>
      <c r="L55" s="6"/>
      <c r="M55" s="6"/>
      <c r="N55" s="7"/>
      <c r="O55" s="7"/>
      <c r="P55" s="6"/>
      <c r="Q55" s="6"/>
      <c r="R55" s="7"/>
      <c r="S55" s="6"/>
      <c r="T55" s="7"/>
      <c r="U55" s="7"/>
      <c r="V55" s="6"/>
      <c r="W55" s="7"/>
      <c r="X55" s="7"/>
      <c r="Y55" s="7"/>
      <c r="Z55" s="6"/>
      <c r="AA55" s="7"/>
      <c r="AB55" s="7"/>
      <c r="AC55" s="7"/>
      <c r="AD55" s="6"/>
    </row>
    <row r="56" spans="1:30" x14ac:dyDescent="0.25">
      <c r="A56" s="4"/>
      <c r="B56" s="4"/>
      <c r="C56" s="4"/>
      <c r="D56" s="6"/>
      <c r="E56" s="6"/>
      <c r="F56" s="6"/>
      <c r="G56" s="6"/>
      <c r="H56" s="7"/>
      <c r="I56" s="6"/>
      <c r="J56" s="6"/>
      <c r="K56" s="7"/>
      <c r="L56" s="6"/>
      <c r="M56" s="6"/>
      <c r="N56" s="7"/>
      <c r="O56" s="7"/>
      <c r="P56" s="6"/>
      <c r="Q56" s="6"/>
      <c r="R56" s="7"/>
      <c r="S56" s="6"/>
      <c r="T56" s="7"/>
      <c r="U56" s="7"/>
      <c r="V56" s="6"/>
      <c r="W56" s="7"/>
      <c r="X56" s="7"/>
      <c r="Y56" s="7"/>
      <c r="Z56" s="6"/>
      <c r="AA56" s="7"/>
      <c r="AB56" s="7"/>
      <c r="AC56" s="7"/>
      <c r="AD56" s="6"/>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showGridLines="0" workbookViewId="0"/>
  </sheetViews>
  <sheetFormatPr defaultColWidth="10.90625" defaultRowHeight="12.5" x14ac:dyDescent="0.25"/>
  <cols>
    <col min="1" max="1" width="34.7265625" customWidth="1"/>
    <col min="2" max="2" width="155.7265625" customWidth="1"/>
  </cols>
  <sheetData>
    <row r="1" spans="1:2" ht="13" x14ac:dyDescent="0.3">
      <c r="A1" s="1" t="s">
        <v>0</v>
      </c>
    </row>
    <row r="2" spans="1:2" ht="13" x14ac:dyDescent="0.3">
      <c r="A2" s="1" t="s">
        <v>1</v>
      </c>
      <c r="B2" s="1" t="s">
        <v>2</v>
      </c>
    </row>
    <row r="3" spans="1:2" x14ac:dyDescent="0.25">
      <c r="A3" t="s">
        <v>3</v>
      </c>
      <c r="B3" t="s">
        <v>4</v>
      </c>
    </row>
    <row r="4" spans="1:2" x14ac:dyDescent="0.25">
      <c r="A4" t="s">
        <v>5</v>
      </c>
      <c r="B4" t="s">
        <v>6</v>
      </c>
    </row>
    <row r="5" spans="1:2" x14ac:dyDescent="0.25">
      <c r="A5" t="s">
        <v>7</v>
      </c>
      <c r="B5" t="s">
        <v>8</v>
      </c>
    </row>
    <row r="6" spans="1:2" ht="50" x14ac:dyDescent="0.25">
      <c r="A6" s="2" t="s">
        <v>9</v>
      </c>
      <c r="B6" s="2" t="s">
        <v>10</v>
      </c>
    </row>
    <row r="7" spans="1:2" ht="37.5" x14ac:dyDescent="0.25">
      <c r="A7" s="2" t="s">
        <v>11</v>
      </c>
      <c r="B7" s="2" t="s">
        <v>12</v>
      </c>
    </row>
    <row r="8" spans="1:2" ht="25" x14ac:dyDescent="0.25">
      <c r="A8" s="2" t="s">
        <v>13</v>
      </c>
      <c r="B8" s="2" t="s">
        <v>14</v>
      </c>
    </row>
    <row r="9" spans="1:2" ht="25" x14ac:dyDescent="0.25">
      <c r="A9" s="2" t="s">
        <v>15</v>
      </c>
      <c r="B9" s="2" t="s">
        <v>16</v>
      </c>
    </row>
    <row r="10" spans="1:2" ht="37.5" x14ac:dyDescent="0.25">
      <c r="A10" s="2" t="s">
        <v>17</v>
      </c>
      <c r="B10" s="2" t="s">
        <v>18</v>
      </c>
    </row>
    <row r="11" spans="1:2" ht="25" x14ac:dyDescent="0.25">
      <c r="A11" s="2" t="s">
        <v>19</v>
      </c>
      <c r="B11" s="2" t="s">
        <v>20</v>
      </c>
    </row>
    <row r="12" spans="1:2" ht="25" x14ac:dyDescent="0.25">
      <c r="A12" s="2" t="s">
        <v>21</v>
      </c>
      <c r="B12" s="2" t="s">
        <v>22</v>
      </c>
    </row>
    <row r="13" spans="1:2" ht="25" x14ac:dyDescent="0.25">
      <c r="A13" s="2" t="s">
        <v>23</v>
      </c>
      <c r="B13" s="2" t="s">
        <v>24</v>
      </c>
    </row>
    <row r="14" spans="1:2" ht="37.5" x14ac:dyDescent="0.25">
      <c r="A14" s="2" t="s">
        <v>25</v>
      </c>
      <c r="B14" s="2" t="s">
        <v>26</v>
      </c>
    </row>
    <row r="15" spans="1:2" x14ac:dyDescent="0.25">
      <c r="A15" s="2" t="s">
        <v>27</v>
      </c>
      <c r="B15" s="2" t="s">
        <v>28</v>
      </c>
    </row>
    <row r="16" spans="1:2" ht="25" x14ac:dyDescent="0.25">
      <c r="A16" s="2" t="s">
        <v>29</v>
      </c>
      <c r="B16" s="2" t="s">
        <v>30</v>
      </c>
    </row>
    <row r="17" spans="1:2" ht="25" x14ac:dyDescent="0.25">
      <c r="A17" s="2" t="s">
        <v>31</v>
      </c>
      <c r="B17" s="2" t="s">
        <v>32</v>
      </c>
    </row>
    <row r="18" spans="1:2" ht="25" x14ac:dyDescent="0.25">
      <c r="A18" s="2" t="s">
        <v>33</v>
      </c>
      <c r="B18" s="2" t="s">
        <v>34</v>
      </c>
    </row>
    <row r="19" spans="1:2" x14ac:dyDescent="0.25">
      <c r="A19" s="2" t="s">
        <v>35</v>
      </c>
      <c r="B19" s="2" t="s">
        <v>36</v>
      </c>
    </row>
    <row r="20" spans="1:2" ht="25" x14ac:dyDescent="0.25">
      <c r="A20" s="2" t="s">
        <v>37</v>
      </c>
      <c r="B20" s="2" t="s">
        <v>38</v>
      </c>
    </row>
    <row r="21" spans="1:2" ht="37.5" x14ac:dyDescent="0.25">
      <c r="A21" s="2" t="s">
        <v>39</v>
      </c>
      <c r="B21" s="2" t="s">
        <v>40</v>
      </c>
    </row>
    <row r="22" spans="1:2" ht="25" x14ac:dyDescent="0.25">
      <c r="A22" s="2" t="s">
        <v>41</v>
      </c>
      <c r="B22" s="2" t="s">
        <v>42</v>
      </c>
    </row>
    <row r="23" spans="1:2" x14ac:dyDescent="0.25">
      <c r="A23" s="2" t="s">
        <v>43</v>
      </c>
      <c r="B23" s="2" t="s">
        <v>44</v>
      </c>
    </row>
    <row r="24" spans="1:2" ht="37.5" x14ac:dyDescent="0.25">
      <c r="A24" s="2" t="s">
        <v>45</v>
      </c>
      <c r="B24" s="2" t="s">
        <v>46</v>
      </c>
    </row>
    <row r="25" spans="1:2" x14ac:dyDescent="0.25">
      <c r="A25" s="2" t="s">
        <v>47</v>
      </c>
      <c r="B25" s="2" t="s">
        <v>48</v>
      </c>
    </row>
    <row r="26" spans="1:2" ht="25" x14ac:dyDescent="0.25">
      <c r="A26" s="2" t="s">
        <v>49</v>
      </c>
      <c r="B26" s="2" t="s">
        <v>50</v>
      </c>
    </row>
    <row r="27" spans="1:2" ht="37.5" x14ac:dyDescent="0.25">
      <c r="A27" s="2" t="s">
        <v>51</v>
      </c>
      <c r="B27" s="2" t="s">
        <v>52</v>
      </c>
    </row>
    <row r="28" spans="1:2" ht="37.5" x14ac:dyDescent="0.25">
      <c r="A28" s="2" t="s">
        <v>53</v>
      </c>
      <c r="B28" s="2" t="s">
        <v>54</v>
      </c>
    </row>
    <row r="29" spans="1:2" ht="25" x14ac:dyDescent="0.25">
      <c r="A29" s="2" t="s">
        <v>55</v>
      </c>
      <c r="B29" s="2" t="s">
        <v>56</v>
      </c>
    </row>
    <row r="30" spans="1:2" ht="14.5" customHeight="1" x14ac:dyDescent="0.25">
      <c r="A30" s="2"/>
      <c r="B30" s="2"/>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3"/>
  <sheetViews>
    <sheetView showGridLines="0" workbookViewId="0"/>
  </sheetViews>
  <sheetFormatPr defaultColWidth="10.90625" defaultRowHeight="12.5" x14ac:dyDescent="0.25"/>
  <cols>
    <col min="1" max="1" width="14.7265625" customWidth="1"/>
    <col min="2" max="2" width="11.7265625" customWidth="1"/>
    <col min="3" max="3" width="24.7265625" customWidth="1"/>
    <col min="4" max="4" width="46.7265625" customWidth="1"/>
    <col min="5" max="5" width="31.7265625" customWidth="1"/>
    <col min="6" max="6" width="35.7265625" customWidth="1"/>
    <col min="7" max="7" width="30.7265625" customWidth="1"/>
    <col min="8" max="8" width="25.7265625" customWidth="1"/>
    <col min="9" max="9" width="29.7265625" customWidth="1"/>
    <col min="10" max="10" width="20.7265625" customWidth="1"/>
    <col min="11" max="11" width="29.7265625" customWidth="1"/>
    <col min="12" max="12" width="33.7265625" customWidth="1"/>
    <col min="13" max="13" width="24.7265625" customWidth="1"/>
    <col min="14" max="14" width="25.7265625" customWidth="1"/>
    <col min="15" max="15" width="19.7265625" customWidth="1"/>
    <col min="16" max="16" width="23.7265625" customWidth="1"/>
  </cols>
  <sheetData>
    <row r="1" spans="1:16" ht="14.5" customHeight="1" x14ac:dyDescent="0.3">
      <c r="A1" s="1" t="s">
        <v>367</v>
      </c>
    </row>
    <row r="2" spans="1:16" ht="29" customHeight="1" x14ac:dyDescent="0.3">
      <c r="A2" s="1" t="s">
        <v>58</v>
      </c>
    </row>
    <row r="3" spans="1:16" ht="14.5" customHeight="1" x14ac:dyDescent="0.25">
      <c r="A3" t="s">
        <v>368</v>
      </c>
    </row>
    <row r="4" spans="1:16" ht="14.5" customHeight="1" x14ac:dyDescent="0.25">
      <c r="A4" t="s">
        <v>369</v>
      </c>
    </row>
    <row r="5" spans="1:16" ht="14.5" customHeight="1" x14ac:dyDescent="0.25">
      <c r="A5" t="s">
        <v>370</v>
      </c>
    </row>
    <row r="6" spans="1:16" ht="14.5" customHeight="1" x14ac:dyDescent="0.25">
      <c r="A6" t="s">
        <v>371</v>
      </c>
    </row>
    <row r="7" spans="1:16" ht="14.5" customHeight="1" x14ac:dyDescent="0.25">
      <c r="A7" t="s">
        <v>372</v>
      </c>
    </row>
    <row r="8" spans="1:16" ht="29" customHeight="1" x14ac:dyDescent="0.3">
      <c r="A8" s="3" t="s">
        <v>27</v>
      </c>
      <c r="B8" s="3" t="s">
        <v>250</v>
      </c>
      <c r="C8" s="3" t="s">
        <v>251</v>
      </c>
      <c r="D8" s="5" t="s">
        <v>62</v>
      </c>
      <c r="E8" s="5" t="s">
        <v>243</v>
      </c>
      <c r="F8" s="5" t="s">
        <v>244</v>
      </c>
      <c r="G8" s="5" t="s">
        <v>245</v>
      </c>
      <c r="H8" s="5" t="s">
        <v>373</v>
      </c>
      <c r="I8" s="5" t="s">
        <v>374</v>
      </c>
      <c r="J8" s="5" t="s">
        <v>375</v>
      </c>
      <c r="K8" s="5" t="s">
        <v>232</v>
      </c>
      <c r="L8" s="5" t="s">
        <v>180</v>
      </c>
      <c r="M8" s="5" t="s">
        <v>376</v>
      </c>
      <c r="N8" s="5" t="s">
        <v>246</v>
      </c>
      <c r="O8" s="5" t="s">
        <v>185</v>
      </c>
      <c r="P8" s="5" t="s">
        <v>186</v>
      </c>
    </row>
    <row r="9" spans="1:16" ht="14.5" customHeight="1" x14ac:dyDescent="0.25">
      <c r="A9" s="4" t="s">
        <v>72</v>
      </c>
      <c r="B9" s="4" t="s">
        <v>252</v>
      </c>
      <c r="C9" s="4" t="s">
        <v>253</v>
      </c>
      <c r="D9" s="6">
        <v>1821</v>
      </c>
      <c r="E9" s="6">
        <v>8</v>
      </c>
      <c r="F9" s="6">
        <v>9</v>
      </c>
      <c r="G9" s="6">
        <v>9</v>
      </c>
      <c r="H9" s="6">
        <v>3501</v>
      </c>
      <c r="I9" s="6">
        <v>3271</v>
      </c>
      <c r="J9" s="6">
        <v>6772</v>
      </c>
      <c r="K9" s="7">
        <v>189054</v>
      </c>
      <c r="L9" s="7">
        <v>91588</v>
      </c>
      <c r="M9" s="7">
        <v>280642</v>
      </c>
      <c r="N9" s="6">
        <v>14</v>
      </c>
      <c r="O9" s="6">
        <v>53687</v>
      </c>
      <c r="P9" s="7">
        <v>231927.84</v>
      </c>
    </row>
    <row r="10" spans="1:16" ht="14.5" customHeight="1" x14ac:dyDescent="0.25">
      <c r="A10" s="4" t="s">
        <v>72</v>
      </c>
      <c r="B10" s="4" t="s">
        <v>254</v>
      </c>
      <c r="C10" s="4" t="s">
        <v>255</v>
      </c>
      <c r="D10" s="6">
        <v>1005</v>
      </c>
      <c r="E10" s="6">
        <v>6</v>
      </c>
      <c r="F10" s="6">
        <v>7</v>
      </c>
      <c r="G10" s="6">
        <v>7</v>
      </c>
      <c r="H10" s="6">
        <v>4927</v>
      </c>
      <c r="I10" s="6">
        <v>5481</v>
      </c>
      <c r="J10" s="6">
        <v>10408</v>
      </c>
      <c r="K10" s="7">
        <v>266058</v>
      </c>
      <c r="L10" s="7">
        <v>153468</v>
      </c>
      <c r="M10" s="7">
        <v>419526</v>
      </c>
      <c r="N10" s="6">
        <v>31</v>
      </c>
      <c r="O10" s="6">
        <v>86918</v>
      </c>
      <c r="P10" s="7">
        <v>375485.76</v>
      </c>
    </row>
    <row r="11" spans="1:16" ht="14.5" customHeight="1" x14ac:dyDescent="0.25">
      <c r="A11" s="4" t="s">
        <v>72</v>
      </c>
      <c r="B11" s="4" t="s">
        <v>256</v>
      </c>
      <c r="C11" s="4" t="s">
        <v>257</v>
      </c>
      <c r="D11" s="6">
        <v>1502</v>
      </c>
      <c r="E11" s="6">
        <v>12</v>
      </c>
      <c r="F11" s="6">
        <v>13</v>
      </c>
      <c r="G11" s="6">
        <v>14</v>
      </c>
      <c r="H11" s="6">
        <v>11084</v>
      </c>
      <c r="I11" s="6">
        <v>6925</v>
      </c>
      <c r="J11" s="6">
        <v>18009</v>
      </c>
      <c r="K11" s="7">
        <v>598536</v>
      </c>
      <c r="L11" s="7">
        <v>193900</v>
      </c>
      <c r="M11" s="7">
        <v>792436</v>
      </c>
      <c r="N11" s="6">
        <v>38</v>
      </c>
      <c r="O11" s="6">
        <v>270483</v>
      </c>
      <c r="P11" s="7">
        <v>1168486.56</v>
      </c>
    </row>
    <row r="12" spans="1:16" ht="14.5" customHeight="1" x14ac:dyDescent="0.25">
      <c r="A12" s="4" t="s">
        <v>72</v>
      </c>
      <c r="B12" s="4" t="s">
        <v>258</v>
      </c>
      <c r="C12" s="4" t="s">
        <v>259</v>
      </c>
      <c r="D12" s="6">
        <v>2184</v>
      </c>
      <c r="E12" s="6">
        <v>19</v>
      </c>
      <c r="F12" s="6">
        <v>20</v>
      </c>
      <c r="G12" s="6">
        <v>23</v>
      </c>
      <c r="H12" s="6">
        <v>17399</v>
      </c>
      <c r="I12" s="6">
        <v>6615</v>
      </c>
      <c r="J12" s="6">
        <v>24014</v>
      </c>
      <c r="K12" s="7">
        <v>939546</v>
      </c>
      <c r="L12" s="7">
        <v>185220</v>
      </c>
      <c r="M12" s="7">
        <v>1124766</v>
      </c>
      <c r="N12" s="6">
        <v>71</v>
      </c>
      <c r="O12" s="6">
        <v>438203</v>
      </c>
      <c r="P12" s="7">
        <v>1893036.96</v>
      </c>
    </row>
    <row r="13" spans="1:16" ht="14.5" customHeight="1" x14ac:dyDescent="0.25">
      <c r="A13" s="4" t="s">
        <v>72</v>
      </c>
      <c r="B13" s="4" t="s">
        <v>260</v>
      </c>
      <c r="C13" s="4" t="s">
        <v>261</v>
      </c>
      <c r="D13" s="6">
        <v>1169</v>
      </c>
      <c r="E13" s="6">
        <v>9</v>
      </c>
      <c r="F13" s="6">
        <v>10</v>
      </c>
      <c r="G13" s="6">
        <v>11</v>
      </c>
      <c r="H13" s="6">
        <v>18115</v>
      </c>
      <c r="I13" s="6">
        <v>10712</v>
      </c>
      <c r="J13" s="6">
        <v>28827</v>
      </c>
      <c r="K13" s="7">
        <v>978210</v>
      </c>
      <c r="L13" s="7">
        <v>299936</v>
      </c>
      <c r="M13" s="7">
        <v>1278146</v>
      </c>
      <c r="N13" s="6">
        <v>23</v>
      </c>
      <c r="O13" s="6">
        <v>685711</v>
      </c>
      <c r="P13" s="7">
        <v>2962271.52</v>
      </c>
    </row>
    <row r="14" spans="1:16" ht="14.5" customHeight="1" x14ac:dyDescent="0.25">
      <c r="A14" s="4" t="s">
        <v>72</v>
      </c>
      <c r="B14" s="4" t="s">
        <v>262</v>
      </c>
      <c r="C14" s="4" t="s">
        <v>263</v>
      </c>
      <c r="D14" s="6">
        <v>1655</v>
      </c>
      <c r="E14" s="6">
        <v>9</v>
      </c>
      <c r="F14" s="6">
        <v>12</v>
      </c>
      <c r="G14" s="6">
        <v>13</v>
      </c>
      <c r="H14" s="6">
        <v>2619</v>
      </c>
      <c r="I14" s="6">
        <v>13839</v>
      </c>
      <c r="J14" s="6">
        <v>16458</v>
      </c>
      <c r="K14" s="7">
        <v>141426</v>
      </c>
      <c r="L14" s="7">
        <v>387492</v>
      </c>
      <c r="M14" s="7">
        <v>528918</v>
      </c>
      <c r="N14" s="6">
        <v>55</v>
      </c>
      <c r="O14" s="6">
        <v>231810</v>
      </c>
      <c r="P14" s="7">
        <v>1001419.2</v>
      </c>
    </row>
    <row r="15" spans="1:16" ht="14.5" customHeight="1" x14ac:dyDescent="0.25">
      <c r="A15" s="4" t="s">
        <v>72</v>
      </c>
      <c r="B15" s="4" t="s">
        <v>264</v>
      </c>
      <c r="C15" s="4" t="s">
        <v>265</v>
      </c>
      <c r="D15" s="6">
        <v>1873</v>
      </c>
      <c r="E15" s="6">
        <v>12</v>
      </c>
      <c r="F15" s="6">
        <v>13</v>
      </c>
      <c r="G15" s="6">
        <v>14</v>
      </c>
      <c r="H15" s="6">
        <v>3856</v>
      </c>
      <c r="I15" s="6">
        <v>2370</v>
      </c>
      <c r="J15" s="6">
        <v>6226</v>
      </c>
      <c r="K15" s="7">
        <v>208224</v>
      </c>
      <c r="L15" s="7">
        <v>66360</v>
      </c>
      <c r="M15" s="7">
        <v>274584</v>
      </c>
      <c r="N15" s="6">
        <v>78</v>
      </c>
      <c r="O15" s="6">
        <v>118085</v>
      </c>
      <c r="P15" s="7">
        <v>510127.2</v>
      </c>
    </row>
    <row r="16" spans="1:16" x14ac:dyDescent="0.25">
      <c r="A16" s="4"/>
      <c r="B16" s="4"/>
      <c r="C16" s="4"/>
      <c r="D16" s="6"/>
      <c r="E16" s="6"/>
      <c r="F16" s="6"/>
      <c r="G16" s="6"/>
      <c r="H16" s="6"/>
      <c r="I16" s="6"/>
      <c r="J16" s="6"/>
      <c r="K16" s="7"/>
      <c r="L16" s="7"/>
      <c r="M16" s="7"/>
      <c r="N16" s="6"/>
      <c r="O16" s="6"/>
      <c r="P16" s="7"/>
    </row>
    <row r="17" spans="1:16" x14ac:dyDescent="0.25">
      <c r="A17" s="4"/>
      <c r="B17" s="4"/>
      <c r="C17" s="4"/>
      <c r="D17" s="6"/>
      <c r="E17" s="6"/>
      <c r="F17" s="6"/>
      <c r="G17" s="6"/>
      <c r="H17" s="6"/>
      <c r="I17" s="6"/>
      <c r="J17" s="6"/>
      <c r="K17" s="7"/>
      <c r="L17" s="7"/>
      <c r="M17" s="7"/>
      <c r="N17" s="6"/>
      <c r="O17" s="6"/>
      <c r="P17" s="7"/>
    </row>
    <row r="18" spans="1:16" x14ac:dyDescent="0.25">
      <c r="A18" s="4"/>
      <c r="B18" s="4"/>
      <c r="C18" s="4"/>
      <c r="D18" s="6"/>
      <c r="E18" s="6"/>
      <c r="F18" s="6"/>
      <c r="G18" s="6"/>
      <c r="H18" s="6"/>
      <c r="I18" s="6"/>
      <c r="J18" s="6"/>
      <c r="K18" s="7"/>
      <c r="L18" s="7"/>
      <c r="M18" s="7"/>
      <c r="N18" s="6"/>
      <c r="O18" s="6"/>
      <c r="P18" s="7"/>
    </row>
    <row r="19" spans="1:16" x14ac:dyDescent="0.25">
      <c r="A19" s="4"/>
      <c r="B19" s="4"/>
      <c r="C19" s="4"/>
      <c r="D19" s="6"/>
      <c r="E19" s="6"/>
      <c r="F19" s="6"/>
      <c r="G19" s="6"/>
      <c r="H19" s="6"/>
      <c r="I19" s="6"/>
      <c r="J19" s="6"/>
      <c r="K19" s="7"/>
      <c r="L19" s="7"/>
      <c r="M19" s="7"/>
      <c r="N19" s="6"/>
      <c r="O19" s="6"/>
      <c r="P19" s="7"/>
    </row>
    <row r="20" spans="1:16" x14ac:dyDescent="0.25">
      <c r="A20" s="4"/>
      <c r="B20" s="4"/>
      <c r="C20" s="4"/>
      <c r="D20" s="6"/>
      <c r="E20" s="6"/>
      <c r="F20" s="6"/>
      <c r="G20" s="6"/>
      <c r="H20" s="6"/>
      <c r="I20" s="6"/>
      <c r="J20" s="6"/>
      <c r="K20" s="7"/>
      <c r="L20" s="7"/>
      <c r="M20" s="7"/>
      <c r="N20" s="6"/>
      <c r="O20" s="6"/>
      <c r="P20" s="7"/>
    </row>
    <row r="21" spans="1:16" x14ac:dyDescent="0.25">
      <c r="A21" s="4"/>
      <c r="B21" s="4"/>
      <c r="C21" s="4"/>
      <c r="D21" s="6"/>
      <c r="E21" s="6"/>
      <c r="F21" s="6"/>
      <c r="G21" s="6"/>
      <c r="H21" s="6"/>
      <c r="I21" s="6"/>
      <c r="J21" s="6"/>
      <c r="K21" s="7"/>
      <c r="L21" s="7"/>
      <c r="M21" s="7"/>
      <c r="N21" s="6"/>
      <c r="O21" s="6"/>
      <c r="P21" s="7"/>
    </row>
    <row r="22" spans="1:16" x14ac:dyDescent="0.25">
      <c r="A22" s="4"/>
      <c r="B22" s="4"/>
      <c r="C22" s="4"/>
      <c r="D22" s="6"/>
      <c r="E22" s="6"/>
      <c r="F22" s="6"/>
      <c r="G22" s="6"/>
      <c r="H22" s="6"/>
      <c r="I22" s="6"/>
      <c r="J22" s="6"/>
      <c r="K22" s="7"/>
      <c r="L22" s="7"/>
      <c r="M22" s="7"/>
      <c r="N22" s="6"/>
      <c r="O22" s="6"/>
      <c r="P22" s="7"/>
    </row>
    <row r="23" spans="1:16" x14ac:dyDescent="0.25">
      <c r="A23" s="4"/>
      <c r="B23" s="4"/>
      <c r="C23" s="4"/>
      <c r="D23" s="6"/>
      <c r="E23" s="6"/>
      <c r="F23" s="6"/>
      <c r="G23" s="6"/>
      <c r="H23" s="6"/>
      <c r="I23" s="6"/>
      <c r="J23" s="6"/>
      <c r="K23" s="7"/>
      <c r="L23" s="7"/>
      <c r="M23" s="7"/>
      <c r="N23" s="6"/>
      <c r="O23" s="6"/>
      <c r="P23" s="7"/>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8"/>
  <sheetViews>
    <sheetView showGridLines="0" workbookViewId="0"/>
  </sheetViews>
  <sheetFormatPr defaultColWidth="10.90625" defaultRowHeight="12.5" x14ac:dyDescent="0.25"/>
  <cols>
    <col min="1" max="1" width="14.7265625" customWidth="1"/>
    <col min="2" max="2" width="8.7265625" customWidth="1"/>
    <col min="3" max="3" width="77.7265625" customWidth="1"/>
    <col min="4" max="4" width="46.7265625" customWidth="1"/>
    <col min="5" max="5" width="31.7265625" customWidth="1"/>
    <col min="6" max="6" width="35.7265625" customWidth="1"/>
    <col min="7" max="7" width="30.7265625" customWidth="1"/>
    <col min="8" max="8" width="25.7265625" customWidth="1"/>
    <col min="9" max="9" width="29.7265625" customWidth="1"/>
    <col min="10" max="10" width="20.7265625" customWidth="1"/>
    <col min="11" max="11" width="29.7265625" customWidth="1"/>
    <col min="12" max="12" width="33.7265625" customWidth="1"/>
    <col min="13" max="13" width="24.7265625" customWidth="1"/>
    <col min="14" max="14" width="25.7265625" customWidth="1"/>
    <col min="15" max="15" width="19.7265625" customWidth="1"/>
    <col min="16" max="16" width="23.7265625" customWidth="1"/>
  </cols>
  <sheetData>
    <row r="1" spans="1:16" ht="14.5" customHeight="1" x14ac:dyDescent="0.3">
      <c r="A1" s="1" t="s">
        <v>377</v>
      </c>
    </row>
    <row r="2" spans="1:16" ht="29" customHeight="1" x14ac:dyDescent="0.3">
      <c r="A2" s="1" t="s">
        <v>58</v>
      </c>
    </row>
    <row r="3" spans="1:16" ht="14.5" customHeight="1" x14ac:dyDescent="0.25">
      <c r="A3" t="s">
        <v>368</v>
      </c>
    </row>
    <row r="4" spans="1:16" ht="14.5" customHeight="1" x14ac:dyDescent="0.25">
      <c r="A4" t="s">
        <v>378</v>
      </c>
    </row>
    <row r="5" spans="1:16" ht="14.5" customHeight="1" x14ac:dyDescent="0.25">
      <c r="A5" t="s">
        <v>379</v>
      </c>
    </row>
    <row r="6" spans="1:16" ht="14.5" customHeight="1" x14ac:dyDescent="0.25">
      <c r="A6" t="s">
        <v>371</v>
      </c>
    </row>
    <row r="7" spans="1:16" ht="14.5" customHeight="1" x14ac:dyDescent="0.25">
      <c r="A7" t="s">
        <v>372</v>
      </c>
    </row>
    <row r="8" spans="1:16" ht="29" customHeight="1" x14ac:dyDescent="0.3">
      <c r="A8" s="3" t="s">
        <v>27</v>
      </c>
      <c r="B8" s="3" t="s">
        <v>268</v>
      </c>
      <c r="C8" s="3" t="s">
        <v>269</v>
      </c>
      <c r="D8" s="5" t="s">
        <v>62</v>
      </c>
      <c r="E8" s="5" t="s">
        <v>243</v>
      </c>
      <c r="F8" s="5" t="s">
        <v>244</v>
      </c>
      <c r="G8" s="5" t="s">
        <v>245</v>
      </c>
      <c r="H8" s="5" t="s">
        <v>373</v>
      </c>
      <c r="I8" s="5" t="s">
        <v>374</v>
      </c>
      <c r="J8" s="5" t="s">
        <v>375</v>
      </c>
      <c r="K8" s="5" t="s">
        <v>232</v>
      </c>
      <c r="L8" s="5" t="s">
        <v>180</v>
      </c>
      <c r="M8" s="5" t="s">
        <v>376</v>
      </c>
      <c r="N8" s="5" t="s">
        <v>246</v>
      </c>
      <c r="O8" s="5" t="s">
        <v>380</v>
      </c>
      <c r="P8" s="5" t="s">
        <v>186</v>
      </c>
    </row>
    <row r="9" spans="1:16" ht="14.5" customHeight="1" x14ac:dyDescent="0.25">
      <c r="A9" s="4" t="s">
        <v>72</v>
      </c>
      <c r="B9" s="4" t="s">
        <v>270</v>
      </c>
      <c r="C9" s="4" t="s">
        <v>271</v>
      </c>
      <c r="D9" s="6">
        <v>407</v>
      </c>
      <c r="E9" s="6">
        <v>2</v>
      </c>
      <c r="F9" s="6">
        <v>2</v>
      </c>
      <c r="G9" s="6">
        <v>2</v>
      </c>
      <c r="H9" s="6">
        <v>250</v>
      </c>
      <c r="I9" s="6">
        <v>479</v>
      </c>
      <c r="J9" s="6">
        <v>729</v>
      </c>
      <c r="K9" s="7">
        <v>13500</v>
      </c>
      <c r="L9" s="7">
        <v>13412</v>
      </c>
      <c r="M9" s="7">
        <v>26912</v>
      </c>
      <c r="N9" s="6">
        <v>22</v>
      </c>
      <c r="O9" s="6">
        <v>30713</v>
      </c>
      <c r="P9" s="7">
        <v>132680.16</v>
      </c>
    </row>
    <row r="10" spans="1:16" ht="14.5" customHeight="1" x14ac:dyDescent="0.25">
      <c r="A10" s="4" t="s">
        <v>72</v>
      </c>
      <c r="B10" s="4" t="s">
        <v>272</v>
      </c>
      <c r="C10" s="4" t="s">
        <v>273</v>
      </c>
      <c r="D10" s="6">
        <v>325</v>
      </c>
      <c r="E10" s="6">
        <v>4</v>
      </c>
      <c r="F10" s="6">
        <v>4</v>
      </c>
      <c r="G10" s="6">
        <v>4</v>
      </c>
      <c r="H10" s="6">
        <v>619</v>
      </c>
      <c r="I10" s="6">
        <v>615</v>
      </c>
      <c r="J10" s="6">
        <v>1234</v>
      </c>
      <c r="K10" s="7">
        <v>33426</v>
      </c>
      <c r="L10" s="7">
        <v>17220</v>
      </c>
      <c r="M10" s="7">
        <v>50646</v>
      </c>
      <c r="N10" s="6">
        <v>36</v>
      </c>
      <c r="O10" s="6">
        <v>24356</v>
      </c>
      <c r="P10" s="7">
        <v>105217.92</v>
      </c>
    </row>
    <row r="11" spans="1:16" ht="14.5" customHeight="1" x14ac:dyDescent="0.25">
      <c r="A11" s="4" t="s">
        <v>72</v>
      </c>
      <c r="B11" s="4" t="s">
        <v>274</v>
      </c>
      <c r="C11" s="4" t="s">
        <v>275</v>
      </c>
      <c r="D11" s="6">
        <v>121</v>
      </c>
      <c r="E11" s="6">
        <v>1</v>
      </c>
      <c r="F11" s="6">
        <v>0</v>
      </c>
      <c r="G11" s="6">
        <v>1</v>
      </c>
      <c r="H11" s="6">
        <v>59</v>
      </c>
      <c r="I11" s="6">
        <v>0</v>
      </c>
      <c r="J11" s="6">
        <v>59</v>
      </c>
      <c r="K11" s="7">
        <v>3186</v>
      </c>
      <c r="L11" s="7">
        <v>0</v>
      </c>
      <c r="M11" s="7">
        <v>3186</v>
      </c>
      <c r="N11" s="6">
        <v>7</v>
      </c>
      <c r="O11" s="6">
        <v>12581</v>
      </c>
      <c r="P11" s="7">
        <v>54349.919999999998</v>
      </c>
    </row>
    <row r="12" spans="1:16" ht="14.5" customHeight="1" x14ac:dyDescent="0.25">
      <c r="A12" s="4" t="s">
        <v>72</v>
      </c>
      <c r="B12" s="4" t="s">
        <v>276</v>
      </c>
      <c r="C12" s="4" t="s">
        <v>277</v>
      </c>
      <c r="D12" s="6">
        <v>215</v>
      </c>
      <c r="E12" s="6">
        <v>2</v>
      </c>
      <c r="F12" s="6">
        <v>2</v>
      </c>
      <c r="G12" s="6">
        <v>3</v>
      </c>
      <c r="H12" s="6">
        <v>2270</v>
      </c>
      <c r="I12" s="6">
        <v>208</v>
      </c>
      <c r="J12" s="6">
        <v>2478</v>
      </c>
      <c r="K12" s="7">
        <v>122580</v>
      </c>
      <c r="L12" s="7">
        <v>5824</v>
      </c>
      <c r="M12" s="7">
        <v>128404</v>
      </c>
      <c r="N12" s="6">
        <v>8</v>
      </c>
      <c r="O12" s="6">
        <v>14306</v>
      </c>
      <c r="P12" s="7">
        <v>61801.919999999998</v>
      </c>
    </row>
    <row r="13" spans="1:16" ht="14.5" customHeight="1" x14ac:dyDescent="0.25">
      <c r="A13" s="4" t="s">
        <v>72</v>
      </c>
      <c r="B13" s="4" t="s">
        <v>278</v>
      </c>
      <c r="C13" s="4" t="s">
        <v>279</v>
      </c>
      <c r="D13" s="6">
        <v>160</v>
      </c>
      <c r="E13" s="6">
        <v>0</v>
      </c>
      <c r="F13" s="6">
        <v>0</v>
      </c>
      <c r="G13" s="6">
        <v>0</v>
      </c>
      <c r="H13" s="6">
        <v>0</v>
      </c>
      <c r="I13" s="6">
        <v>0</v>
      </c>
      <c r="J13" s="6">
        <v>0</v>
      </c>
      <c r="K13" s="7">
        <v>0</v>
      </c>
      <c r="L13" s="7">
        <v>0</v>
      </c>
      <c r="M13" s="7">
        <v>0</v>
      </c>
      <c r="N13" s="6">
        <v>0</v>
      </c>
      <c r="O13" s="6">
        <v>0</v>
      </c>
      <c r="P13" s="7">
        <v>0</v>
      </c>
    </row>
    <row r="14" spans="1:16" ht="14.5" customHeight="1" x14ac:dyDescent="0.25">
      <c r="A14" s="4" t="s">
        <v>72</v>
      </c>
      <c r="B14" s="4" t="s">
        <v>280</v>
      </c>
      <c r="C14" s="4" t="s">
        <v>281</v>
      </c>
      <c r="D14" s="6">
        <v>313</v>
      </c>
      <c r="E14" s="6">
        <v>3</v>
      </c>
      <c r="F14" s="6">
        <v>3</v>
      </c>
      <c r="G14" s="6">
        <v>3</v>
      </c>
      <c r="H14" s="6">
        <v>76</v>
      </c>
      <c r="I14" s="6">
        <v>25</v>
      </c>
      <c r="J14" s="6">
        <v>101</v>
      </c>
      <c r="K14" s="7">
        <v>4104</v>
      </c>
      <c r="L14" s="7">
        <v>700</v>
      </c>
      <c r="M14" s="7">
        <v>4804</v>
      </c>
      <c r="N14" s="6">
        <v>8</v>
      </c>
      <c r="O14" s="6">
        <v>33390</v>
      </c>
      <c r="P14" s="7">
        <v>144244.79999999999</v>
      </c>
    </row>
    <row r="15" spans="1:16" ht="14.5" customHeight="1" x14ac:dyDescent="0.25">
      <c r="A15" s="4" t="s">
        <v>72</v>
      </c>
      <c r="B15" s="4" t="s">
        <v>282</v>
      </c>
      <c r="C15" s="4" t="s">
        <v>283</v>
      </c>
      <c r="D15" s="6">
        <v>671</v>
      </c>
      <c r="E15" s="6">
        <v>5</v>
      </c>
      <c r="F15" s="6">
        <v>4</v>
      </c>
      <c r="G15" s="6">
        <v>5</v>
      </c>
      <c r="H15" s="6">
        <v>2711</v>
      </c>
      <c r="I15" s="6">
        <v>255</v>
      </c>
      <c r="J15" s="6">
        <v>2966</v>
      </c>
      <c r="K15" s="7">
        <v>146394</v>
      </c>
      <c r="L15" s="7">
        <v>7140</v>
      </c>
      <c r="M15" s="7">
        <v>153534</v>
      </c>
      <c r="N15" s="6">
        <v>16</v>
      </c>
      <c r="O15" s="6">
        <v>58785</v>
      </c>
      <c r="P15" s="7">
        <v>253951.2</v>
      </c>
    </row>
    <row r="16" spans="1:16" ht="14.5" customHeight="1" x14ac:dyDescent="0.25">
      <c r="A16" s="4" t="s">
        <v>72</v>
      </c>
      <c r="B16" s="4" t="s">
        <v>284</v>
      </c>
      <c r="C16" s="4" t="s">
        <v>285</v>
      </c>
      <c r="D16" s="6">
        <v>212</v>
      </c>
      <c r="E16" s="6">
        <v>3</v>
      </c>
      <c r="F16" s="6">
        <v>3</v>
      </c>
      <c r="G16" s="6">
        <v>3</v>
      </c>
      <c r="H16" s="6">
        <v>348</v>
      </c>
      <c r="I16" s="6">
        <v>280</v>
      </c>
      <c r="J16" s="6">
        <v>628</v>
      </c>
      <c r="K16" s="7">
        <v>18792</v>
      </c>
      <c r="L16" s="7">
        <v>7840</v>
      </c>
      <c r="M16" s="7">
        <v>26632</v>
      </c>
      <c r="N16" s="6">
        <v>5</v>
      </c>
      <c r="O16" s="6">
        <v>15656</v>
      </c>
      <c r="P16" s="7">
        <v>67633.919999999998</v>
      </c>
    </row>
    <row r="17" spans="1:16" ht="14.5" customHeight="1" x14ac:dyDescent="0.25">
      <c r="A17" s="4" t="s">
        <v>72</v>
      </c>
      <c r="B17" s="4" t="s">
        <v>286</v>
      </c>
      <c r="C17" s="4" t="s">
        <v>287</v>
      </c>
      <c r="D17" s="6">
        <v>174</v>
      </c>
      <c r="E17" s="6">
        <v>2</v>
      </c>
      <c r="F17" s="6">
        <v>3</v>
      </c>
      <c r="G17" s="6">
        <v>3</v>
      </c>
      <c r="H17" s="6">
        <v>268</v>
      </c>
      <c r="I17" s="6">
        <v>754</v>
      </c>
      <c r="J17" s="6">
        <v>1022</v>
      </c>
      <c r="K17" s="7">
        <v>14472</v>
      </c>
      <c r="L17" s="7">
        <v>21112</v>
      </c>
      <c r="M17" s="7">
        <v>35584</v>
      </c>
      <c r="N17" s="6">
        <v>5</v>
      </c>
      <c r="O17" s="6">
        <v>15703</v>
      </c>
      <c r="P17" s="7">
        <v>67836.960000000006</v>
      </c>
    </row>
    <row r="18" spans="1:16" ht="14.5" customHeight="1" x14ac:dyDescent="0.25">
      <c r="A18" s="4" t="s">
        <v>72</v>
      </c>
      <c r="B18" s="4" t="s">
        <v>288</v>
      </c>
      <c r="C18" s="4" t="s">
        <v>289</v>
      </c>
      <c r="D18" s="6">
        <v>220</v>
      </c>
      <c r="E18" s="6">
        <v>2</v>
      </c>
      <c r="F18" s="6">
        <v>2</v>
      </c>
      <c r="G18" s="6">
        <v>2</v>
      </c>
      <c r="H18" s="6">
        <v>324</v>
      </c>
      <c r="I18" s="6">
        <v>539</v>
      </c>
      <c r="J18" s="6">
        <v>863</v>
      </c>
      <c r="K18" s="7">
        <v>17496</v>
      </c>
      <c r="L18" s="7">
        <v>15092</v>
      </c>
      <c r="M18" s="7">
        <v>32588</v>
      </c>
      <c r="N18" s="6">
        <v>5</v>
      </c>
      <c r="O18" s="6">
        <v>29013</v>
      </c>
      <c r="P18" s="7">
        <v>125336.16</v>
      </c>
    </row>
    <row r="19" spans="1:16" ht="14.5" customHeight="1" x14ac:dyDescent="0.25">
      <c r="A19" s="4" t="s">
        <v>72</v>
      </c>
      <c r="B19" s="4" t="s">
        <v>290</v>
      </c>
      <c r="C19" s="4" t="s">
        <v>291</v>
      </c>
      <c r="D19" s="6">
        <v>120</v>
      </c>
      <c r="E19" s="6">
        <v>0</v>
      </c>
      <c r="F19" s="6">
        <v>0</v>
      </c>
      <c r="G19" s="6">
        <v>0</v>
      </c>
      <c r="H19" s="6">
        <v>0</v>
      </c>
      <c r="I19" s="6">
        <v>0</v>
      </c>
      <c r="J19" s="6">
        <v>0</v>
      </c>
      <c r="K19" s="7">
        <v>0</v>
      </c>
      <c r="L19" s="7">
        <v>0</v>
      </c>
      <c r="M19" s="7">
        <v>0</v>
      </c>
      <c r="N19" s="6">
        <v>3</v>
      </c>
      <c r="O19" s="6">
        <v>14984</v>
      </c>
      <c r="P19" s="7">
        <v>64730.879999999997</v>
      </c>
    </row>
    <row r="20" spans="1:16" ht="14.5" customHeight="1" x14ac:dyDescent="0.25">
      <c r="A20" s="4" t="s">
        <v>72</v>
      </c>
      <c r="B20" s="4" t="s">
        <v>292</v>
      </c>
      <c r="C20" s="4" t="s">
        <v>293</v>
      </c>
      <c r="D20" s="6">
        <v>233</v>
      </c>
      <c r="E20" s="6">
        <v>0</v>
      </c>
      <c r="F20" s="6">
        <v>1</v>
      </c>
      <c r="G20" s="6">
        <v>1</v>
      </c>
      <c r="H20" s="6">
        <v>0</v>
      </c>
      <c r="I20" s="6">
        <v>175</v>
      </c>
      <c r="J20" s="6">
        <v>175</v>
      </c>
      <c r="K20" s="7">
        <v>0</v>
      </c>
      <c r="L20" s="7">
        <v>4900</v>
      </c>
      <c r="M20" s="7">
        <v>4900</v>
      </c>
      <c r="N20" s="6">
        <v>7</v>
      </c>
      <c r="O20" s="6">
        <v>1928</v>
      </c>
      <c r="P20" s="7">
        <v>8328.9599999999991</v>
      </c>
    </row>
    <row r="21" spans="1:16" ht="14.5" customHeight="1" x14ac:dyDescent="0.25">
      <c r="A21" s="4" t="s">
        <v>72</v>
      </c>
      <c r="B21" s="4" t="s">
        <v>294</v>
      </c>
      <c r="C21" s="4" t="s">
        <v>295</v>
      </c>
      <c r="D21" s="6">
        <v>342</v>
      </c>
      <c r="E21" s="6">
        <v>0</v>
      </c>
      <c r="F21" s="6">
        <v>0</v>
      </c>
      <c r="G21" s="6">
        <v>0</v>
      </c>
      <c r="H21" s="6">
        <v>0</v>
      </c>
      <c r="I21" s="6">
        <v>0</v>
      </c>
      <c r="J21" s="6">
        <v>0</v>
      </c>
      <c r="K21" s="7">
        <v>0</v>
      </c>
      <c r="L21" s="7">
        <v>0</v>
      </c>
      <c r="M21" s="7">
        <v>0</v>
      </c>
      <c r="N21" s="6">
        <v>1</v>
      </c>
      <c r="O21" s="6">
        <v>1</v>
      </c>
      <c r="P21" s="7">
        <v>4.32</v>
      </c>
    </row>
    <row r="22" spans="1:16" ht="14.5" customHeight="1" x14ac:dyDescent="0.25">
      <c r="A22" s="4" t="s">
        <v>72</v>
      </c>
      <c r="B22" s="4" t="s">
        <v>296</v>
      </c>
      <c r="C22" s="4" t="s">
        <v>297</v>
      </c>
      <c r="D22" s="6">
        <v>326</v>
      </c>
      <c r="E22" s="6">
        <v>2</v>
      </c>
      <c r="F22" s="6">
        <v>2</v>
      </c>
      <c r="G22" s="6">
        <v>2</v>
      </c>
      <c r="H22" s="6">
        <v>279</v>
      </c>
      <c r="I22" s="6">
        <v>276</v>
      </c>
      <c r="J22" s="6">
        <v>555</v>
      </c>
      <c r="K22" s="7">
        <v>15066</v>
      </c>
      <c r="L22" s="7">
        <v>7728</v>
      </c>
      <c r="M22" s="7">
        <v>22794</v>
      </c>
      <c r="N22" s="6">
        <v>6</v>
      </c>
      <c r="O22" s="6">
        <v>20917</v>
      </c>
      <c r="P22" s="7">
        <v>90361.44</v>
      </c>
    </row>
    <row r="23" spans="1:16" ht="14.5" customHeight="1" x14ac:dyDescent="0.25">
      <c r="A23" s="4" t="s">
        <v>72</v>
      </c>
      <c r="B23" s="4" t="s">
        <v>298</v>
      </c>
      <c r="C23" s="4" t="s">
        <v>299</v>
      </c>
      <c r="D23" s="6">
        <v>282</v>
      </c>
      <c r="E23" s="6">
        <v>1</v>
      </c>
      <c r="F23" s="6">
        <v>1</v>
      </c>
      <c r="G23" s="6">
        <v>1</v>
      </c>
      <c r="H23" s="6">
        <v>430</v>
      </c>
      <c r="I23" s="6">
        <v>51</v>
      </c>
      <c r="J23" s="6">
        <v>481</v>
      </c>
      <c r="K23" s="7">
        <v>23220</v>
      </c>
      <c r="L23" s="7">
        <v>1428</v>
      </c>
      <c r="M23" s="7">
        <v>24648</v>
      </c>
      <c r="N23" s="6">
        <v>4</v>
      </c>
      <c r="O23" s="6">
        <v>6843</v>
      </c>
      <c r="P23" s="7">
        <v>29561.759999999998</v>
      </c>
    </row>
    <row r="24" spans="1:16" ht="14.5" customHeight="1" x14ac:dyDescent="0.25">
      <c r="A24" s="4" t="s">
        <v>72</v>
      </c>
      <c r="B24" s="4" t="s">
        <v>300</v>
      </c>
      <c r="C24" s="4" t="s">
        <v>301</v>
      </c>
      <c r="D24" s="6">
        <v>385</v>
      </c>
      <c r="E24" s="6">
        <v>2</v>
      </c>
      <c r="F24" s="6">
        <v>2</v>
      </c>
      <c r="G24" s="6">
        <v>2</v>
      </c>
      <c r="H24" s="6">
        <v>1142</v>
      </c>
      <c r="I24" s="6">
        <v>648</v>
      </c>
      <c r="J24" s="6">
        <v>1790</v>
      </c>
      <c r="K24" s="7">
        <v>61668</v>
      </c>
      <c r="L24" s="7">
        <v>18144</v>
      </c>
      <c r="M24" s="7">
        <v>79812</v>
      </c>
      <c r="N24" s="6">
        <v>3</v>
      </c>
      <c r="O24" s="6">
        <v>6641</v>
      </c>
      <c r="P24" s="7">
        <v>28689.119999999999</v>
      </c>
    </row>
    <row r="25" spans="1:16" ht="14.5" customHeight="1" x14ac:dyDescent="0.25">
      <c r="A25" s="4" t="s">
        <v>72</v>
      </c>
      <c r="B25" s="4" t="s">
        <v>302</v>
      </c>
      <c r="C25" s="4" t="s">
        <v>303</v>
      </c>
      <c r="D25" s="6">
        <v>298</v>
      </c>
      <c r="E25" s="6">
        <v>2</v>
      </c>
      <c r="F25" s="6">
        <v>2</v>
      </c>
      <c r="G25" s="6">
        <v>2</v>
      </c>
      <c r="H25" s="6">
        <v>2008</v>
      </c>
      <c r="I25" s="6">
        <v>1915</v>
      </c>
      <c r="J25" s="6">
        <v>3923</v>
      </c>
      <c r="K25" s="7">
        <v>108432</v>
      </c>
      <c r="L25" s="7">
        <v>53620</v>
      </c>
      <c r="M25" s="7">
        <v>162052</v>
      </c>
      <c r="N25" s="6">
        <v>4</v>
      </c>
      <c r="O25" s="6">
        <v>19544</v>
      </c>
      <c r="P25" s="7">
        <v>84430.080000000002</v>
      </c>
    </row>
    <row r="26" spans="1:16" ht="14.5" customHeight="1" x14ac:dyDescent="0.25">
      <c r="A26" s="4" t="s">
        <v>72</v>
      </c>
      <c r="B26" s="4" t="s">
        <v>304</v>
      </c>
      <c r="C26" s="4" t="s">
        <v>305</v>
      </c>
      <c r="D26" s="6">
        <v>188</v>
      </c>
      <c r="E26" s="6">
        <v>1</v>
      </c>
      <c r="F26" s="6">
        <v>1</v>
      </c>
      <c r="G26" s="6">
        <v>1</v>
      </c>
      <c r="H26" s="6">
        <v>61</v>
      </c>
      <c r="I26" s="6">
        <v>282</v>
      </c>
      <c r="J26" s="6">
        <v>343</v>
      </c>
      <c r="K26" s="7">
        <v>3294</v>
      </c>
      <c r="L26" s="7">
        <v>7896</v>
      </c>
      <c r="M26" s="7">
        <v>11190</v>
      </c>
      <c r="N26" s="6">
        <v>1</v>
      </c>
      <c r="O26" s="6">
        <v>7901</v>
      </c>
      <c r="P26" s="7">
        <v>34132.32</v>
      </c>
    </row>
    <row r="27" spans="1:16" ht="14.5" customHeight="1" x14ac:dyDescent="0.25">
      <c r="A27" s="4" t="s">
        <v>72</v>
      </c>
      <c r="B27" s="4" t="s">
        <v>306</v>
      </c>
      <c r="C27" s="4" t="s">
        <v>307</v>
      </c>
      <c r="D27" s="6">
        <v>244</v>
      </c>
      <c r="E27" s="6">
        <v>1</v>
      </c>
      <c r="F27" s="6">
        <v>2</v>
      </c>
      <c r="G27" s="6">
        <v>2</v>
      </c>
      <c r="H27" s="6">
        <v>2</v>
      </c>
      <c r="I27" s="6">
        <v>537</v>
      </c>
      <c r="J27" s="6">
        <v>539</v>
      </c>
      <c r="K27" s="7">
        <v>108</v>
      </c>
      <c r="L27" s="7">
        <v>15036</v>
      </c>
      <c r="M27" s="7">
        <v>15144</v>
      </c>
      <c r="N27" s="6">
        <v>2</v>
      </c>
      <c r="O27" s="6">
        <v>7153</v>
      </c>
      <c r="P27" s="7">
        <v>30900.959999999999</v>
      </c>
    </row>
    <row r="28" spans="1:16" ht="14.5" customHeight="1" x14ac:dyDescent="0.25">
      <c r="A28" s="4" t="s">
        <v>72</v>
      </c>
      <c r="B28" s="4" t="s">
        <v>308</v>
      </c>
      <c r="C28" s="4" t="s">
        <v>309</v>
      </c>
      <c r="D28" s="6">
        <v>136</v>
      </c>
      <c r="E28" s="6">
        <v>1</v>
      </c>
      <c r="F28" s="6">
        <v>1</v>
      </c>
      <c r="G28" s="6">
        <v>1</v>
      </c>
      <c r="H28" s="6">
        <v>224</v>
      </c>
      <c r="I28" s="6">
        <v>247</v>
      </c>
      <c r="J28" s="6">
        <v>471</v>
      </c>
      <c r="K28" s="7">
        <v>12096</v>
      </c>
      <c r="L28" s="7">
        <v>6916</v>
      </c>
      <c r="M28" s="7">
        <v>19012</v>
      </c>
      <c r="N28" s="6">
        <v>2</v>
      </c>
      <c r="O28" s="6">
        <v>6083</v>
      </c>
      <c r="P28" s="7">
        <v>26278.560000000001</v>
      </c>
    </row>
    <row r="29" spans="1:16" ht="14.5" customHeight="1" x14ac:dyDescent="0.25">
      <c r="A29" s="4" t="s">
        <v>72</v>
      </c>
      <c r="B29" s="4" t="s">
        <v>310</v>
      </c>
      <c r="C29" s="4" t="s">
        <v>311</v>
      </c>
      <c r="D29" s="6">
        <v>304</v>
      </c>
      <c r="E29" s="6">
        <v>5</v>
      </c>
      <c r="F29" s="6">
        <v>5</v>
      </c>
      <c r="G29" s="6">
        <v>5</v>
      </c>
      <c r="H29" s="6">
        <v>3857</v>
      </c>
      <c r="I29" s="6">
        <v>2347</v>
      </c>
      <c r="J29" s="6">
        <v>6204</v>
      </c>
      <c r="K29" s="7">
        <v>208278</v>
      </c>
      <c r="L29" s="7">
        <v>65716</v>
      </c>
      <c r="M29" s="7">
        <v>273994</v>
      </c>
      <c r="N29" s="6">
        <v>7</v>
      </c>
      <c r="O29" s="6">
        <v>66407</v>
      </c>
      <c r="P29" s="7">
        <v>286878.24</v>
      </c>
    </row>
    <row r="30" spans="1:16" ht="14.5" customHeight="1" x14ac:dyDescent="0.25">
      <c r="A30" s="4" t="s">
        <v>72</v>
      </c>
      <c r="B30" s="4" t="s">
        <v>312</v>
      </c>
      <c r="C30" s="4" t="s">
        <v>313</v>
      </c>
      <c r="D30" s="6">
        <v>90</v>
      </c>
      <c r="E30" s="6">
        <v>0</v>
      </c>
      <c r="F30" s="6">
        <v>0</v>
      </c>
      <c r="G30" s="6">
        <v>0</v>
      </c>
      <c r="H30" s="6">
        <v>0</v>
      </c>
      <c r="I30" s="6">
        <v>0</v>
      </c>
      <c r="J30" s="6">
        <v>0</v>
      </c>
      <c r="K30" s="7">
        <v>0</v>
      </c>
      <c r="L30" s="7">
        <v>0</v>
      </c>
      <c r="M30" s="7">
        <v>0</v>
      </c>
      <c r="N30" s="6">
        <v>12</v>
      </c>
      <c r="O30" s="6">
        <v>1377</v>
      </c>
      <c r="P30" s="7">
        <v>5948.64</v>
      </c>
    </row>
    <row r="31" spans="1:16" ht="14.5" customHeight="1" x14ac:dyDescent="0.25">
      <c r="A31" s="4" t="s">
        <v>72</v>
      </c>
      <c r="B31" s="4" t="s">
        <v>314</v>
      </c>
      <c r="C31" s="4" t="s">
        <v>315</v>
      </c>
      <c r="D31" s="6">
        <v>675</v>
      </c>
      <c r="E31" s="6">
        <v>4</v>
      </c>
      <c r="F31" s="6">
        <v>5</v>
      </c>
      <c r="G31" s="6">
        <v>6</v>
      </c>
      <c r="H31" s="6">
        <v>631</v>
      </c>
      <c r="I31" s="6">
        <v>1734</v>
      </c>
      <c r="J31" s="6">
        <v>2365</v>
      </c>
      <c r="K31" s="7">
        <v>34074</v>
      </c>
      <c r="L31" s="7">
        <v>48552</v>
      </c>
      <c r="M31" s="7">
        <v>82626</v>
      </c>
      <c r="N31" s="6">
        <v>16</v>
      </c>
      <c r="O31" s="6">
        <v>116718</v>
      </c>
      <c r="P31" s="7">
        <v>504221.76</v>
      </c>
    </row>
    <row r="32" spans="1:16" ht="14.5" customHeight="1" x14ac:dyDescent="0.25">
      <c r="A32" s="4" t="s">
        <v>72</v>
      </c>
      <c r="B32" s="4" t="s">
        <v>316</v>
      </c>
      <c r="C32" s="4" t="s">
        <v>317</v>
      </c>
      <c r="D32" s="6">
        <v>327</v>
      </c>
      <c r="E32" s="6">
        <v>2</v>
      </c>
      <c r="F32" s="6">
        <v>3</v>
      </c>
      <c r="G32" s="6">
        <v>3</v>
      </c>
      <c r="H32" s="6">
        <v>341</v>
      </c>
      <c r="I32" s="6">
        <v>604</v>
      </c>
      <c r="J32" s="6">
        <v>945</v>
      </c>
      <c r="K32" s="7">
        <v>18414</v>
      </c>
      <c r="L32" s="7">
        <v>16912</v>
      </c>
      <c r="M32" s="7">
        <v>35326</v>
      </c>
      <c r="N32" s="6">
        <v>9</v>
      </c>
      <c r="O32" s="6">
        <v>23081</v>
      </c>
      <c r="P32" s="7">
        <v>99709.92</v>
      </c>
    </row>
    <row r="33" spans="1:16" ht="14.5" customHeight="1" x14ac:dyDescent="0.25">
      <c r="A33" s="4" t="s">
        <v>72</v>
      </c>
      <c r="B33" s="4" t="s">
        <v>318</v>
      </c>
      <c r="C33" s="4" t="s">
        <v>319</v>
      </c>
      <c r="D33" s="6">
        <v>150</v>
      </c>
      <c r="E33" s="6">
        <v>1</v>
      </c>
      <c r="F33" s="6">
        <v>1</v>
      </c>
      <c r="G33" s="6">
        <v>1</v>
      </c>
      <c r="H33" s="6">
        <v>321</v>
      </c>
      <c r="I33" s="6">
        <v>188</v>
      </c>
      <c r="J33" s="6">
        <v>509</v>
      </c>
      <c r="K33" s="7">
        <v>17334</v>
      </c>
      <c r="L33" s="7">
        <v>5264</v>
      </c>
      <c r="M33" s="7">
        <v>22598</v>
      </c>
      <c r="N33" s="6">
        <v>7</v>
      </c>
      <c r="O33" s="6">
        <v>7274</v>
      </c>
      <c r="P33" s="7">
        <v>31423.68</v>
      </c>
    </row>
    <row r="34" spans="1:16" ht="14.5" customHeight="1" x14ac:dyDescent="0.25">
      <c r="A34" s="4" t="s">
        <v>72</v>
      </c>
      <c r="B34" s="4" t="s">
        <v>320</v>
      </c>
      <c r="C34" s="4" t="s">
        <v>321</v>
      </c>
      <c r="D34" s="6">
        <v>136</v>
      </c>
      <c r="E34" s="6">
        <v>3</v>
      </c>
      <c r="F34" s="6">
        <v>2</v>
      </c>
      <c r="G34" s="6">
        <v>3</v>
      </c>
      <c r="H34" s="6">
        <v>884</v>
      </c>
      <c r="I34" s="6">
        <v>265</v>
      </c>
      <c r="J34" s="6">
        <v>1149</v>
      </c>
      <c r="K34" s="7">
        <v>47736</v>
      </c>
      <c r="L34" s="7">
        <v>7420</v>
      </c>
      <c r="M34" s="7">
        <v>55156</v>
      </c>
      <c r="N34" s="6">
        <v>7</v>
      </c>
      <c r="O34" s="6">
        <v>17428</v>
      </c>
      <c r="P34" s="7">
        <v>75288.960000000006</v>
      </c>
    </row>
    <row r="35" spans="1:16" ht="14.5" customHeight="1" x14ac:dyDescent="0.25">
      <c r="A35" s="4" t="s">
        <v>72</v>
      </c>
      <c r="B35" s="4" t="s">
        <v>322</v>
      </c>
      <c r="C35" s="4" t="s">
        <v>323</v>
      </c>
      <c r="D35" s="6">
        <v>111</v>
      </c>
      <c r="E35" s="6">
        <v>1</v>
      </c>
      <c r="F35" s="6">
        <v>1</v>
      </c>
      <c r="G35" s="6">
        <v>1</v>
      </c>
      <c r="H35" s="6">
        <v>1833</v>
      </c>
      <c r="I35" s="6">
        <v>1276</v>
      </c>
      <c r="J35" s="6">
        <v>3109</v>
      </c>
      <c r="K35" s="7">
        <v>98982</v>
      </c>
      <c r="L35" s="7">
        <v>35728</v>
      </c>
      <c r="M35" s="7">
        <v>134710</v>
      </c>
      <c r="N35" s="6">
        <v>4</v>
      </c>
      <c r="O35" s="6">
        <v>7821</v>
      </c>
      <c r="P35" s="7">
        <v>33786.720000000001</v>
      </c>
    </row>
    <row r="36" spans="1:16" ht="14.5" customHeight="1" x14ac:dyDescent="0.25">
      <c r="A36" s="4" t="s">
        <v>72</v>
      </c>
      <c r="B36" s="4" t="s">
        <v>324</v>
      </c>
      <c r="C36" s="4" t="s">
        <v>325</v>
      </c>
      <c r="D36" s="6">
        <v>299</v>
      </c>
      <c r="E36" s="6">
        <v>1</v>
      </c>
      <c r="F36" s="6">
        <v>1</v>
      </c>
      <c r="G36" s="6">
        <v>2</v>
      </c>
      <c r="H36" s="6">
        <v>40</v>
      </c>
      <c r="I36" s="6">
        <v>55</v>
      </c>
      <c r="J36" s="6">
        <v>95</v>
      </c>
      <c r="K36" s="7">
        <v>2160</v>
      </c>
      <c r="L36" s="7">
        <v>1540</v>
      </c>
      <c r="M36" s="7">
        <v>3700</v>
      </c>
      <c r="N36" s="6">
        <v>11</v>
      </c>
      <c r="O36" s="6">
        <v>11778</v>
      </c>
      <c r="P36" s="7">
        <v>50880.959999999999</v>
      </c>
    </row>
    <row r="37" spans="1:16" ht="14.5" customHeight="1" x14ac:dyDescent="0.25">
      <c r="A37" s="4" t="s">
        <v>72</v>
      </c>
      <c r="B37" s="4" t="s">
        <v>326</v>
      </c>
      <c r="C37" s="4" t="s">
        <v>327</v>
      </c>
      <c r="D37" s="6">
        <v>497</v>
      </c>
      <c r="E37" s="6">
        <v>2</v>
      </c>
      <c r="F37" s="6">
        <v>3</v>
      </c>
      <c r="G37" s="6">
        <v>3</v>
      </c>
      <c r="H37" s="6">
        <v>188</v>
      </c>
      <c r="I37" s="6">
        <v>123</v>
      </c>
      <c r="J37" s="6">
        <v>311</v>
      </c>
      <c r="K37" s="7">
        <v>10152</v>
      </c>
      <c r="L37" s="7">
        <v>3444</v>
      </c>
      <c r="M37" s="7">
        <v>13596</v>
      </c>
      <c r="N37" s="6">
        <v>4</v>
      </c>
      <c r="O37" s="6">
        <v>16819</v>
      </c>
      <c r="P37" s="7">
        <v>72658.080000000002</v>
      </c>
    </row>
    <row r="38" spans="1:16" ht="14.5" customHeight="1" x14ac:dyDescent="0.25">
      <c r="A38" s="4" t="s">
        <v>72</v>
      </c>
      <c r="B38" s="4" t="s">
        <v>328</v>
      </c>
      <c r="C38" s="4" t="s">
        <v>329</v>
      </c>
      <c r="D38" s="6">
        <v>102</v>
      </c>
      <c r="E38" s="6">
        <v>1</v>
      </c>
      <c r="F38" s="6">
        <v>1</v>
      </c>
      <c r="G38" s="6">
        <v>1</v>
      </c>
      <c r="H38" s="6">
        <v>2064</v>
      </c>
      <c r="I38" s="6">
        <v>2700</v>
      </c>
      <c r="J38" s="6">
        <v>4764</v>
      </c>
      <c r="K38" s="7">
        <v>111456</v>
      </c>
      <c r="L38" s="7">
        <v>75600</v>
      </c>
      <c r="M38" s="7">
        <v>187056</v>
      </c>
      <c r="N38" s="6">
        <v>2</v>
      </c>
      <c r="O38" s="6">
        <v>2020</v>
      </c>
      <c r="P38" s="7">
        <v>8726.4</v>
      </c>
    </row>
    <row r="39" spans="1:16" ht="14.5" customHeight="1" x14ac:dyDescent="0.25">
      <c r="A39" s="4" t="s">
        <v>72</v>
      </c>
      <c r="B39" s="4" t="s">
        <v>330</v>
      </c>
      <c r="C39" s="4" t="s">
        <v>331</v>
      </c>
      <c r="D39" s="6">
        <v>244</v>
      </c>
      <c r="E39" s="6">
        <v>7</v>
      </c>
      <c r="F39" s="6">
        <v>7</v>
      </c>
      <c r="G39" s="6">
        <v>8</v>
      </c>
      <c r="H39" s="6">
        <v>15745</v>
      </c>
      <c r="I39" s="6">
        <v>3044</v>
      </c>
      <c r="J39" s="6">
        <v>18789</v>
      </c>
      <c r="K39" s="7">
        <v>850230</v>
      </c>
      <c r="L39" s="7">
        <v>85232</v>
      </c>
      <c r="M39" s="7">
        <v>935462</v>
      </c>
      <c r="N39" s="6">
        <v>11</v>
      </c>
      <c r="O39" s="6">
        <v>324892</v>
      </c>
      <c r="P39" s="7">
        <v>1403533.44</v>
      </c>
    </row>
    <row r="40" spans="1:16" ht="14.5" customHeight="1" x14ac:dyDescent="0.25">
      <c r="A40" s="4" t="s">
        <v>72</v>
      </c>
      <c r="B40" s="4" t="s">
        <v>332</v>
      </c>
      <c r="C40" s="4" t="s">
        <v>333</v>
      </c>
      <c r="D40" s="6">
        <v>106</v>
      </c>
      <c r="E40" s="6">
        <v>0</v>
      </c>
      <c r="F40" s="6">
        <v>0</v>
      </c>
      <c r="G40" s="6">
        <v>0</v>
      </c>
      <c r="H40" s="6">
        <v>0</v>
      </c>
      <c r="I40" s="6">
        <v>0</v>
      </c>
      <c r="J40" s="6">
        <v>0</v>
      </c>
      <c r="K40" s="7">
        <v>0</v>
      </c>
      <c r="L40" s="7">
        <v>0</v>
      </c>
      <c r="M40" s="7">
        <v>0</v>
      </c>
      <c r="N40" s="6">
        <v>0</v>
      </c>
      <c r="O40" s="6">
        <v>0</v>
      </c>
      <c r="P40" s="7">
        <v>0</v>
      </c>
    </row>
    <row r="41" spans="1:16" ht="14.5" customHeight="1" x14ac:dyDescent="0.25">
      <c r="A41" s="4" t="s">
        <v>72</v>
      </c>
      <c r="B41" s="4" t="s">
        <v>334</v>
      </c>
      <c r="C41" s="4" t="s">
        <v>335</v>
      </c>
      <c r="D41" s="6">
        <v>266</v>
      </c>
      <c r="E41" s="6">
        <v>3</v>
      </c>
      <c r="F41" s="6">
        <v>3</v>
      </c>
      <c r="G41" s="6">
        <v>3</v>
      </c>
      <c r="H41" s="6">
        <v>6684</v>
      </c>
      <c r="I41" s="6">
        <v>3839</v>
      </c>
      <c r="J41" s="6">
        <v>10523</v>
      </c>
      <c r="K41" s="7">
        <v>360936</v>
      </c>
      <c r="L41" s="7">
        <v>107492</v>
      </c>
      <c r="M41" s="7">
        <v>468428</v>
      </c>
      <c r="N41" s="6">
        <v>7</v>
      </c>
      <c r="O41" s="6">
        <v>164688</v>
      </c>
      <c r="P41" s="7">
        <v>711452.16000000003</v>
      </c>
    </row>
    <row r="42" spans="1:16" ht="14.5" customHeight="1" x14ac:dyDescent="0.25">
      <c r="A42" s="4" t="s">
        <v>72</v>
      </c>
      <c r="B42" s="4" t="s">
        <v>336</v>
      </c>
      <c r="C42" s="4" t="s">
        <v>337</v>
      </c>
      <c r="D42" s="6">
        <v>277</v>
      </c>
      <c r="E42" s="6">
        <v>0</v>
      </c>
      <c r="F42" s="6">
        <v>1</v>
      </c>
      <c r="G42" s="6">
        <v>1</v>
      </c>
      <c r="H42" s="6">
        <v>0</v>
      </c>
      <c r="I42" s="6">
        <v>2165</v>
      </c>
      <c r="J42" s="6">
        <v>2165</v>
      </c>
      <c r="K42" s="7">
        <v>0</v>
      </c>
      <c r="L42" s="7">
        <v>60620</v>
      </c>
      <c r="M42" s="7">
        <v>60620</v>
      </c>
      <c r="N42" s="6">
        <v>5</v>
      </c>
      <c r="O42" s="6">
        <v>3824</v>
      </c>
      <c r="P42" s="7">
        <v>16519.68</v>
      </c>
    </row>
    <row r="43" spans="1:16" ht="14.5" customHeight="1" x14ac:dyDescent="0.25">
      <c r="A43" s="4" t="s">
        <v>72</v>
      </c>
      <c r="B43" s="4" t="s">
        <v>338</v>
      </c>
      <c r="C43" s="4" t="s">
        <v>339</v>
      </c>
      <c r="D43" s="6">
        <v>150</v>
      </c>
      <c r="E43" s="6">
        <v>3</v>
      </c>
      <c r="F43" s="6">
        <v>3</v>
      </c>
      <c r="G43" s="6">
        <v>3</v>
      </c>
      <c r="H43" s="6">
        <v>15086</v>
      </c>
      <c r="I43" s="6">
        <v>9417</v>
      </c>
      <c r="J43" s="6">
        <v>24503</v>
      </c>
      <c r="K43" s="7">
        <v>814644</v>
      </c>
      <c r="L43" s="7">
        <v>263676</v>
      </c>
      <c r="M43" s="7">
        <v>1078320</v>
      </c>
      <c r="N43" s="6">
        <v>5</v>
      </c>
      <c r="O43" s="6">
        <v>640958</v>
      </c>
      <c r="P43" s="7">
        <v>2768938.56</v>
      </c>
    </row>
    <row r="44" spans="1:16" ht="14.5" customHeight="1" x14ac:dyDescent="0.25">
      <c r="A44" s="4" t="s">
        <v>72</v>
      </c>
      <c r="B44" s="4" t="s">
        <v>340</v>
      </c>
      <c r="C44" s="4" t="s">
        <v>341</v>
      </c>
      <c r="D44" s="6">
        <v>167</v>
      </c>
      <c r="E44" s="6">
        <v>0</v>
      </c>
      <c r="F44" s="6">
        <v>1</v>
      </c>
      <c r="G44" s="6">
        <v>1</v>
      </c>
      <c r="H44" s="6">
        <v>0</v>
      </c>
      <c r="I44" s="6">
        <v>748</v>
      </c>
      <c r="J44" s="6">
        <v>748</v>
      </c>
      <c r="K44" s="7">
        <v>0</v>
      </c>
      <c r="L44" s="7">
        <v>20944</v>
      </c>
      <c r="M44" s="7">
        <v>20944</v>
      </c>
      <c r="N44" s="6">
        <v>1</v>
      </c>
      <c r="O44" s="6">
        <v>3696</v>
      </c>
      <c r="P44" s="7">
        <v>15966.72</v>
      </c>
    </row>
    <row r="45" spans="1:16" ht="14.5" customHeight="1" x14ac:dyDescent="0.25">
      <c r="A45" s="4" t="s">
        <v>72</v>
      </c>
      <c r="B45" s="4" t="s">
        <v>342</v>
      </c>
      <c r="C45" s="4" t="s">
        <v>343</v>
      </c>
      <c r="D45" s="6">
        <v>149</v>
      </c>
      <c r="E45" s="6">
        <v>1</v>
      </c>
      <c r="F45" s="6">
        <v>1</v>
      </c>
      <c r="G45" s="6">
        <v>1</v>
      </c>
      <c r="H45" s="6">
        <v>385</v>
      </c>
      <c r="I45" s="6">
        <v>30</v>
      </c>
      <c r="J45" s="6">
        <v>415</v>
      </c>
      <c r="K45" s="7">
        <v>20790</v>
      </c>
      <c r="L45" s="7">
        <v>840</v>
      </c>
      <c r="M45" s="7">
        <v>21630</v>
      </c>
      <c r="N45" s="6">
        <v>12</v>
      </c>
      <c r="O45" s="6">
        <v>37094</v>
      </c>
      <c r="P45" s="7">
        <v>160246.07999999999</v>
      </c>
    </row>
    <row r="46" spans="1:16" ht="14.5" customHeight="1" x14ac:dyDescent="0.25">
      <c r="A46" s="4" t="s">
        <v>72</v>
      </c>
      <c r="B46" s="4" t="s">
        <v>344</v>
      </c>
      <c r="C46" s="4" t="s">
        <v>345</v>
      </c>
      <c r="D46" s="6">
        <v>299</v>
      </c>
      <c r="E46" s="6">
        <v>2</v>
      </c>
      <c r="F46" s="6">
        <v>2</v>
      </c>
      <c r="G46" s="6">
        <v>2</v>
      </c>
      <c r="H46" s="6">
        <v>163</v>
      </c>
      <c r="I46" s="6">
        <v>585</v>
      </c>
      <c r="J46" s="6">
        <v>748</v>
      </c>
      <c r="K46" s="7">
        <v>8802</v>
      </c>
      <c r="L46" s="7">
        <v>16380</v>
      </c>
      <c r="M46" s="7">
        <v>25182</v>
      </c>
      <c r="N46" s="6">
        <v>2</v>
      </c>
      <c r="O46" s="6">
        <v>10682</v>
      </c>
      <c r="P46" s="7">
        <v>46146.239999999998</v>
      </c>
    </row>
    <row r="47" spans="1:16" ht="14.5" customHeight="1" x14ac:dyDescent="0.25">
      <c r="A47" s="4" t="s">
        <v>72</v>
      </c>
      <c r="B47" s="4" t="s">
        <v>346</v>
      </c>
      <c r="C47" s="4" t="s">
        <v>347</v>
      </c>
      <c r="D47" s="6">
        <v>550</v>
      </c>
      <c r="E47" s="6">
        <v>1</v>
      </c>
      <c r="F47" s="6">
        <v>2</v>
      </c>
      <c r="G47" s="6">
        <v>2</v>
      </c>
      <c r="H47" s="6">
        <v>185</v>
      </c>
      <c r="I47" s="6">
        <v>896</v>
      </c>
      <c r="J47" s="6">
        <v>1081</v>
      </c>
      <c r="K47" s="7">
        <v>9990</v>
      </c>
      <c r="L47" s="7">
        <v>25088</v>
      </c>
      <c r="M47" s="7">
        <v>35078</v>
      </c>
      <c r="N47" s="6">
        <v>17</v>
      </c>
      <c r="O47" s="6">
        <v>11863</v>
      </c>
      <c r="P47" s="7">
        <v>51248.160000000003</v>
      </c>
    </row>
    <row r="48" spans="1:16" ht="14.5" customHeight="1" x14ac:dyDescent="0.25">
      <c r="A48" s="4" t="s">
        <v>72</v>
      </c>
      <c r="B48" s="4" t="s">
        <v>348</v>
      </c>
      <c r="C48" s="4" t="s">
        <v>349</v>
      </c>
      <c r="D48" s="6">
        <v>194</v>
      </c>
      <c r="E48" s="6">
        <v>1</v>
      </c>
      <c r="F48" s="6">
        <v>1</v>
      </c>
      <c r="G48" s="6">
        <v>1</v>
      </c>
      <c r="H48" s="6">
        <v>285</v>
      </c>
      <c r="I48" s="6">
        <v>124</v>
      </c>
      <c r="J48" s="6">
        <v>409</v>
      </c>
      <c r="K48" s="7">
        <v>15390</v>
      </c>
      <c r="L48" s="7">
        <v>3472</v>
      </c>
      <c r="M48" s="7">
        <v>18862</v>
      </c>
      <c r="N48" s="6">
        <v>4</v>
      </c>
      <c r="O48" s="6">
        <v>4990</v>
      </c>
      <c r="P48" s="7">
        <v>21556.799999999999</v>
      </c>
    </row>
    <row r="49" spans="1:16" ht="14.5" customHeight="1" x14ac:dyDescent="0.25">
      <c r="A49" s="4" t="s">
        <v>72</v>
      </c>
      <c r="B49" s="4" t="s">
        <v>350</v>
      </c>
      <c r="C49" s="4" t="s">
        <v>351</v>
      </c>
      <c r="D49" s="6">
        <v>171</v>
      </c>
      <c r="E49" s="6">
        <v>0</v>
      </c>
      <c r="F49" s="6">
        <v>1</v>
      </c>
      <c r="G49" s="6">
        <v>1</v>
      </c>
      <c r="H49" s="6">
        <v>0</v>
      </c>
      <c r="I49" s="6">
        <v>161</v>
      </c>
      <c r="J49" s="6">
        <v>161</v>
      </c>
      <c r="K49" s="7">
        <v>0</v>
      </c>
      <c r="L49" s="7">
        <v>4508</v>
      </c>
      <c r="M49" s="7">
        <v>4508</v>
      </c>
      <c r="N49" s="6">
        <v>5</v>
      </c>
      <c r="O49" s="6">
        <v>610</v>
      </c>
      <c r="P49" s="7">
        <v>2635.2</v>
      </c>
    </row>
    <row r="50" spans="1:16" ht="14.5" customHeight="1" x14ac:dyDescent="0.25">
      <c r="A50" s="4" t="s">
        <v>72</v>
      </c>
      <c r="B50" s="4" t="s">
        <v>352</v>
      </c>
      <c r="C50" s="4" t="s">
        <v>353</v>
      </c>
      <c r="D50" s="6">
        <v>573</v>
      </c>
      <c r="E50" s="6">
        <v>3</v>
      </c>
      <c r="F50" s="6">
        <v>5</v>
      </c>
      <c r="G50" s="6">
        <v>5</v>
      </c>
      <c r="H50" s="6">
        <v>1738</v>
      </c>
      <c r="I50" s="6">
        <v>11626</v>
      </c>
      <c r="J50" s="6">
        <v>13364</v>
      </c>
      <c r="K50" s="7">
        <v>93852</v>
      </c>
      <c r="L50" s="7">
        <v>325528</v>
      </c>
      <c r="M50" s="7">
        <v>419380</v>
      </c>
      <c r="N50" s="6">
        <v>17</v>
      </c>
      <c r="O50" s="6">
        <v>84379</v>
      </c>
      <c r="P50" s="7">
        <v>364517.28</v>
      </c>
    </row>
    <row r="51" spans="1:16" x14ac:dyDescent="0.25">
      <c r="A51" s="4"/>
      <c r="B51" s="4"/>
      <c r="C51" s="4"/>
      <c r="D51" s="6"/>
      <c r="E51" s="6"/>
      <c r="F51" s="6"/>
      <c r="G51" s="6"/>
      <c r="H51" s="6"/>
      <c r="I51" s="6"/>
      <c r="J51" s="6"/>
      <c r="K51" s="7"/>
      <c r="L51" s="7"/>
      <c r="M51" s="7"/>
      <c r="N51" s="6"/>
      <c r="O51" s="6"/>
      <c r="P51" s="7"/>
    </row>
    <row r="52" spans="1:16" x14ac:dyDescent="0.25">
      <c r="A52" s="4"/>
      <c r="B52" s="4"/>
      <c r="C52" s="4"/>
      <c r="D52" s="6"/>
      <c r="E52" s="6"/>
      <c r="F52" s="6"/>
      <c r="G52" s="6"/>
      <c r="H52" s="6"/>
      <c r="I52" s="6"/>
      <c r="J52" s="6"/>
      <c r="K52" s="7"/>
      <c r="L52" s="7"/>
      <c r="M52" s="7"/>
      <c r="N52" s="6"/>
      <c r="O52" s="6"/>
      <c r="P52" s="7"/>
    </row>
    <row r="53" spans="1:16" x14ac:dyDescent="0.25">
      <c r="A53" s="4"/>
      <c r="B53" s="4"/>
      <c r="C53" s="4"/>
      <c r="D53" s="6"/>
      <c r="E53" s="6"/>
      <c r="F53" s="6"/>
      <c r="G53" s="6"/>
      <c r="H53" s="6"/>
      <c r="I53" s="6"/>
      <c r="J53" s="6"/>
      <c r="K53" s="7"/>
      <c r="L53" s="7"/>
      <c r="M53" s="7"/>
      <c r="N53" s="6"/>
      <c r="O53" s="6"/>
      <c r="P53" s="7"/>
    </row>
    <row r="54" spans="1:16" x14ac:dyDescent="0.25">
      <c r="A54" s="4"/>
      <c r="B54" s="4"/>
      <c r="C54" s="4"/>
      <c r="D54" s="6"/>
      <c r="E54" s="6"/>
      <c r="F54" s="6"/>
      <c r="G54" s="6"/>
      <c r="H54" s="6"/>
      <c r="I54" s="6"/>
      <c r="J54" s="6"/>
      <c r="K54" s="7"/>
      <c r="L54" s="7"/>
      <c r="M54" s="7"/>
      <c r="N54" s="6"/>
      <c r="O54" s="6"/>
      <c r="P54" s="7"/>
    </row>
    <row r="55" spans="1:16" x14ac:dyDescent="0.25">
      <c r="A55" s="4"/>
      <c r="B55" s="4"/>
      <c r="C55" s="4"/>
      <c r="D55" s="6"/>
      <c r="E55" s="6"/>
      <c r="F55" s="6"/>
      <c r="G55" s="6"/>
      <c r="H55" s="6"/>
      <c r="I55" s="6"/>
      <c r="J55" s="6"/>
      <c r="K55" s="7"/>
      <c r="L55" s="7"/>
      <c r="M55" s="7"/>
      <c r="N55" s="6"/>
      <c r="O55" s="6"/>
      <c r="P55" s="7"/>
    </row>
    <row r="56" spans="1:16" x14ac:dyDescent="0.25">
      <c r="A56" s="4"/>
      <c r="B56" s="4"/>
      <c r="C56" s="4"/>
      <c r="D56" s="6"/>
      <c r="E56" s="6"/>
      <c r="F56" s="6"/>
      <c r="G56" s="6"/>
      <c r="H56" s="6"/>
      <c r="I56" s="6"/>
      <c r="J56" s="6"/>
      <c r="K56" s="7"/>
      <c r="L56" s="7"/>
      <c r="M56" s="7"/>
      <c r="N56" s="6"/>
      <c r="O56" s="6"/>
      <c r="P56" s="7"/>
    </row>
    <row r="57" spans="1:16" x14ac:dyDescent="0.25">
      <c r="A57" s="4"/>
      <c r="B57" s="4"/>
      <c r="C57" s="4"/>
      <c r="D57" s="6"/>
      <c r="E57" s="6"/>
      <c r="F57" s="6"/>
      <c r="G57" s="6"/>
      <c r="H57" s="6"/>
      <c r="I57" s="6"/>
      <c r="J57" s="6"/>
      <c r="K57" s="7"/>
      <c r="L57" s="7"/>
      <c r="M57" s="7"/>
      <c r="N57" s="6"/>
      <c r="O57" s="6"/>
      <c r="P57" s="7"/>
    </row>
    <row r="58" spans="1:16" x14ac:dyDescent="0.25">
      <c r="A58" s="4"/>
      <c r="B58" s="4"/>
      <c r="C58" s="4"/>
      <c r="D58" s="6"/>
      <c r="E58" s="6"/>
      <c r="F58" s="6"/>
      <c r="G58" s="6"/>
      <c r="H58" s="6"/>
      <c r="I58" s="6"/>
      <c r="J58" s="6"/>
      <c r="K58" s="7"/>
      <c r="L58" s="7"/>
      <c r="M58" s="7"/>
      <c r="N58" s="6"/>
      <c r="O58" s="6"/>
      <c r="P58" s="7"/>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90"/>
  <sheetViews>
    <sheetView showGridLines="0" workbookViewId="0"/>
  </sheetViews>
  <sheetFormatPr defaultColWidth="10.90625" defaultRowHeight="12.5" x14ac:dyDescent="0.25"/>
  <cols>
    <col min="1" max="2" width="14.7265625" customWidth="1"/>
    <col min="3" max="3" width="38.7265625" customWidth="1"/>
    <col min="4" max="4" width="15.7265625" customWidth="1"/>
  </cols>
  <sheetData>
    <row r="1" spans="1:4" ht="14.5" customHeight="1" x14ac:dyDescent="0.3">
      <c r="A1" s="1" t="s">
        <v>381</v>
      </c>
    </row>
    <row r="2" spans="1:4" ht="29" customHeight="1" x14ac:dyDescent="0.3">
      <c r="A2" s="1" t="s">
        <v>58</v>
      </c>
    </row>
    <row r="3" spans="1:4" ht="14.5" customHeight="1" x14ac:dyDescent="0.25">
      <c r="A3" t="s">
        <v>382</v>
      </c>
    </row>
    <row r="4" spans="1:4" ht="14.5" customHeight="1" x14ac:dyDescent="0.25">
      <c r="A4" t="s">
        <v>383</v>
      </c>
    </row>
    <row r="5" spans="1:4" ht="29" customHeight="1" x14ac:dyDescent="0.3">
      <c r="A5" s="3" t="s">
        <v>27</v>
      </c>
      <c r="B5" s="3" t="s">
        <v>384</v>
      </c>
      <c r="C5" s="3" t="s">
        <v>385</v>
      </c>
      <c r="D5" s="5" t="s">
        <v>386</v>
      </c>
    </row>
    <row r="6" spans="1:4" ht="14.5" customHeight="1" x14ac:dyDescent="0.25">
      <c r="A6" s="4" t="s">
        <v>387</v>
      </c>
      <c r="B6" s="4" t="s">
        <v>388</v>
      </c>
      <c r="C6" s="4" t="s">
        <v>389</v>
      </c>
      <c r="D6" s="6">
        <v>4</v>
      </c>
    </row>
    <row r="7" spans="1:4" ht="14.5" customHeight="1" x14ac:dyDescent="0.25">
      <c r="A7" s="4" t="s">
        <v>387</v>
      </c>
      <c r="B7" s="4" t="s">
        <v>388</v>
      </c>
      <c r="C7" s="4" t="s">
        <v>390</v>
      </c>
      <c r="D7" s="6">
        <v>10</v>
      </c>
    </row>
    <row r="8" spans="1:4" ht="14.5" customHeight="1" x14ac:dyDescent="0.25">
      <c r="A8" s="4" t="s">
        <v>387</v>
      </c>
      <c r="B8" s="4" t="s">
        <v>388</v>
      </c>
      <c r="C8" s="4" t="s">
        <v>391</v>
      </c>
      <c r="D8" s="6">
        <v>0</v>
      </c>
    </row>
    <row r="9" spans="1:4" ht="14.5" customHeight="1" x14ac:dyDescent="0.25">
      <c r="A9" s="4" t="s">
        <v>387</v>
      </c>
      <c r="B9" s="4" t="s">
        <v>388</v>
      </c>
      <c r="C9" s="4" t="s">
        <v>392</v>
      </c>
      <c r="D9" s="6">
        <v>1</v>
      </c>
    </row>
    <row r="10" spans="1:4" ht="14.5" customHeight="1" x14ac:dyDescent="0.25">
      <c r="A10" s="4" t="s">
        <v>387</v>
      </c>
      <c r="B10" s="4" t="s">
        <v>388</v>
      </c>
      <c r="C10" s="4" t="s">
        <v>393</v>
      </c>
      <c r="D10" s="6">
        <v>2</v>
      </c>
    </row>
    <row r="11" spans="1:4" ht="14.5" customHeight="1" x14ac:dyDescent="0.25">
      <c r="A11" s="4" t="s">
        <v>387</v>
      </c>
      <c r="B11" s="4" t="s">
        <v>394</v>
      </c>
      <c r="C11" s="4" t="s">
        <v>389</v>
      </c>
      <c r="D11" s="6">
        <v>46</v>
      </c>
    </row>
    <row r="12" spans="1:4" ht="14.5" customHeight="1" x14ac:dyDescent="0.25">
      <c r="A12" s="4" t="s">
        <v>387</v>
      </c>
      <c r="B12" s="4" t="s">
        <v>394</v>
      </c>
      <c r="C12" s="4" t="s">
        <v>390</v>
      </c>
      <c r="D12" s="6">
        <v>76</v>
      </c>
    </row>
    <row r="13" spans="1:4" ht="14.5" customHeight="1" x14ac:dyDescent="0.25">
      <c r="A13" s="4" t="s">
        <v>387</v>
      </c>
      <c r="B13" s="4" t="s">
        <v>394</v>
      </c>
      <c r="C13" s="4" t="s">
        <v>391</v>
      </c>
      <c r="D13" s="6">
        <v>0</v>
      </c>
    </row>
    <row r="14" spans="1:4" ht="14.5" customHeight="1" x14ac:dyDescent="0.25">
      <c r="A14" s="4" t="s">
        <v>387</v>
      </c>
      <c r="B14" s="4" t="s">
        <v>394</v>
      </c>
      <c r="C14" s="4" t="s">
        <v>392</v>
      </c>
      <c r="D14" s="6">
        <v>0</v>
      </c>
    </row>
    <row r="15" spans="1:4" ht="14.5" customHeight="1" x14ac:dyDescent="0.25">
      <c r="A15" s="4" t="s">
        <v>387</v>
      </c>
      <c r="B15" s="4" t="s">
        <v>394</v>
      </c>
      <c r="C15" s="4" t="s">
        <v>393</v>
      </c>
      <c r="D15" s="6">
        <v>1</v>
      </c>
    </row>
    <row r="16" spans="1:4" ht="14.5" customHeight="1" x14ac:dyDescent="0.25">
      <c r="A16" s="4" t="s">
        <v>387</v>
      </c>
      <c r="B16" s="4" t="s">
        <v>395</v>
      </c>
      <c r="C16" s="4" t="s">
        <v>389</v>
      </c>
      <c r="D16" s="6">
        <v>50</v>
      </c>
    </row>
    <row r="17" spans="1:4" ht="14.5" customHeight="1" x14ac:dyDescent="0.25">
      <c r="A17" s="4" t="s">
        <v>387</v>
      </c>
      <c r="B17" s="4" t="s">
        <v>395</v>
      </c>
      <c r="C17" s="4" t="s">
        <v>390</v>
      </c>
      <c r="D17" s="6">
        <v>86</v>
      </c>
    </row>
    <row r="18" spans="1:4" ht="14.5" customHeight="1" x14ac:dyDescent="0.25">
      <c r="A18" s="4" t="s">
        <v>387</v>
      </c>
      <c r="B18" s="4" t="s">
        <v>395</v>
      </c>
      <c r="C18" s="4" t="s">
        <v>391</v>
      </c>
      <c r="D18" s="6">
        <v>0</v>
      </c>
    </row>
    <row r="19" spans="1:4" ht="14.5" customHeight="1" x14ac:dyDescent="0.25">
      <c r="A19" s="4" t="s">
        <v>387</v>
      </c>
      <c r="B19" s="4" t="s">
        <v>395</v>
      </c>
      <c r="C19" s="4" t="s">
        <v>392</v>
      </c>
      <c r="D19" s="6">
        <v>1</v>
      </c>
    </row>
    <row r="20" spans="1:4" ht="14.5" customHeight="1" x14ac:dyDescent="0.25">
      <c r="A20" s="4" t="s">
        <v>387</v>
      </c>
      <c r="B20" s="4" t="s">
        <v>395</v>
      </c>
      <c r="C20" s="4" t="s">
        <v>393</v>
      </c>
      <c r="D20" s="6">
        <v>3</v>
      </c>
    </row>
    <row r="21" spans="1:4" ht="14.5" customHeight="1" x14ac:dyDescent="0.25">
      <c r="A21" s="4" t="s">
        <v>396</v>
      </c>
      <c r="B21" s="4" t="s">
        <v>388</v>
      </c>
      <c r="C21" s="4" t="s">
        <v>389</v>
      </c>
      <c r="D21" s="6">
        <v>10</v>
      </c>
    </row>
    <row r="22" spans="1:4" ht="14.5" customHeight="1" x14ac:dyDescent="0.25">
      <c r="A22" s="4" t="s">
        <v>396</v>
      </c>
      <c r="B22" s="4" t="s">
        <v>388</v>
      </c>
      <c r="C22" s="4" t="s">
        <v>390</v>
      </c>
      <c r="D22" s="6">
        <v>16</v>
      </c>
    </row>
    <row r="23" spans="1:4" ht="14.5" customHeight="1" x14ac:dyDescent="0.25">
      <c r="A23" s="4" t="s">
        <v>396</v>
      </c>
      <c r="B23" s="4" t="s">
        <v>388</v>
      </c>
      <c r="C23" s="4" t="s">
        <v>391</v>
      </c>
      <c r="D23" s="6">
        <v>0</v>
      </c>
    </row>
    <row r="24" spans="1:4" ht="14.5" customHeight="1" x14ac:dyDescent="0.25">
      <c r="A24" s="4" t="s">
        <v>396</v>
      </c>
      <c r="B24" s="4" t="s">
        <v>388</v>
      </c>
      <c r="C24" s="4" t="s">
        <v>392</v>
      </c>
      <c r="D24" s="6">
        <v>0</v>
      </c>
    </row>
    <row r="25" spans="1:4" ht="14.5" customHeight="1" x14ac:dyDescent="0.25">
      <c r="A25" s="4" t="s">
        <v>396</v>
      </c>
      <c r="B25" s="4" t="s">
        <v>388</v>
      </c>
      <c r="C25" s="4" t="s">
        <v>393</v>
      </c>
      <c r="D25" s="6">
        <v>1</v>
      </c>
    </row>
    <row r="26" spans="1:4" ht="14.5" customHeight="1" x14ac:dyDescent="0.25">
      <c r="A26" s="4" t="s">
        <v>396</v>
      </c>
      <c r="B26" s="4" t="s">
        <v>394</v>
      </c>
      <c r="C26" s="4" t="s">
        <v>389</v>
      </c>
      <c r="D26" s="6">
        <v>47</v>
      </c>
    </row>
    <row r="27" spans="1:4" ht="14.5" customHeight="1" x14ac:dyDescent="0.25">
      <c r="A27" s="4" t="s">
        <v>396</v>
      </c>
      <c r="B27" s="4" t="s">
        <v>394</v>
      </c>
      <c r="C27" s="4" t="s">
        <v>390</v>
      </c>
      <c r="D27" s="6">
        <v>154</v>
      </c>
    </row>
    <row r="28" spans="1:4" ht="14.5" customHeight="1" x14ac:dyDescent="0.25">
      <c r="A28" s="4" t="s">
        <v>396</v>
      </c>
      <c r="B28" s="4" t="s">
        <v>394</v>
      </c>
      <c r="C28" s="4" t="s">
        <v>391</v>
      </c>
      <c r="D28" s="6">
        <v>1</v>
      </c>
    </row>
    <row r="29" spans="1:4" ht="14.5" customHeight="1" x14ac:dyDescent="0.25">
      <c r="A29" s="4" t="s">
        <v>396</v>
      </c>
      <c r="B29" s="4" t="s">
        <v>394</v>
      </c>
      <c r="C29" s="4" t="s">
        <v>392</v>
      </c>
      <c r="D29" s="6">
        <v>2</v>
      </c>
    </row>
    <row r="30" spans="1:4" ht="14.5" customHeight="1" x14ac:dyDescent="0.25">
      <c r="A30" s="4" t="s">
        <v>396</v>
      </c>
      <c r="B30" s="4" t="s">
        <v>394</v>
      </c>
      <c r="C30" s="4" t="s">
        <v>393</v>
      </c>
      <c r="D30" s="6">
        <v>1</v>
      </c>
    </row>
    <row r="31" spans="1:4" ht="14.5" customHeight="1" x14ac:dyDescent="0.25">
      <c r="A31" s="4" t="s">
        <v>396</v>
      </c>
      <c r="B31" s="4" t="s">
        <v>395</v>
      </c>
      <c r="C31" s="4" t="s">
        <v>389</v>
      </c>
      <c r="D31" s="6">
        <v>57</v>
      </c>
    </row>
    <row r="32" spans="1:4" ht="14.5" customHeight="1" x14ac:dyDescent="0.25">
      <c r="A32" s="4" t="s">
        <v>396</v>
      </c>
      <c r="B32" s="4" t="s">
        <v>395</v>
      </c>
      <c r="C32" s="4" t="s">
        <v>390</v>
      </c>
      <c r="D32" s="6">
        <v>170</v>
      </c>
    </row>
    <row r="33" spans="1:4" ht="14.5" customHeight="1" x14ac:dyDescent="0.25">
      <c r="A33" s="4" t="s">
        <v>396</v>
      </c>
      <c r="B33" s="4" t="s">
        <v>395</v>
      </c>
      <c r="C33" s="4" t="s">
        <v>391</v>
      </c>
      <c r="D33" s="6">
        <v>1</v>
      </c>
    </row>
    <row r="34" spans="1:4" ht="14.5" customHeight="1" x14ac:dyDescent="0.25">
      <c r="A34" s="4" t="s">
        <v>396</v>
      </c>
      <c r="B34" s="4" t="s">
        <v>395</v>
      </c>
      <c r="C34" s="4" t="s">
        <v>392</v>
      </c>
      <c r="D34" s="6">
        <v>2</v>
      </c>
    </row>
    <row r="35" spans="1:4" ht="14.5" customHeight="1" x14ac:dyDescent="0.25">
      <c r="A35" s="4" t="s">
        <v>396</v>
      </c>
      <c r="B35" s="4" t="s">
        <v>395</v>
      </c>
      <c r="C35" s="4" t="s">
        <v>393</v>
      </c>
      <c r="D35" s="6">
        <v>2</v>
      </c>
    </row>
    <row r="36" spans="1:4" ht="14.5" customHeight="1" x14ac:dyDescent="0.25">
      <c r="A36" s="4" t="s">
        <v>397</v>
      </c>
      <c r="B36" s="4" t="s">
        <v>388</v>
      </c>
      <c r="C36" s="4" t="s">
        <v>389</v>
      </c>
      <c r="D36" s="6">
        <v>8</v>
      </c>
    </row>
    <row r="37" spans="1:4" ht="14.5" customHeight="1" x14ac:dyDescent="0.25">
      <c r="A37" s="4" t="s">
        <v>397</v>
      </c>
      <c r="B37" s="4" t="s">
        <v>388</v>
      </c>
      <c r="C37" s="4" t="s">
        <v>390</v>
      </c>
      <c r="D37" s="6">
        <v>16</v>
      </c>
    </row>
    <row r="38" spans="1:4" ht="14.5" customHeight="1" x14ac:dyDescent="0.25">
      <c r="A38" s="4" t="s">
        <v>397</v>
      </c>
      <c r="B38" s="4" t="s">
        <v>388</v>
      </c>
      <c r="C38" s="4" t="s">
        <v>391</v>
      </c>
      <c r="D38" s="6">
        <v>0</v>
      </c>
    </row>
    <row r="39" spans="1:4" ht="14.5" customHeight="1" x14ac:dyDescent="0.25">
      <c r="A39" s="4" t="s">
        <v>397</v>
      </c>
      <c r="B39" s="4" t="s">
        <v>388</v>
      </c>
      <c r="C39" s="4" t="s">
        <v>392</v>
      </c>
      <c r="D39" s="6">
        <v>2</v>
      </c>
    </row>
    <row r="40" spans="1:4" ht="14.5" customHeight="1" x14ac:dyDescent="0.25">
      <c r="A40" s="4" t="s">
        <v>397</v>
      </c>
      <c r="B40" s="4" t="s">
        <v>388</v>
      </c>
      <c r="C40" s="4" t="s">
        <v>393</v>
      </c>
      <c r="D40" s="6">
        <v>2</v>
      </c>
    </row>
    <row r="41" spans="1:4" ht="14.5" customHeight="1" x14ac:dyDescent="0.25">
      <c r="A41" s="4" t="s">
        <v>397</v>
      </c>
      <c r="B41" s="4" t="s">
        <v>394</v>
      </c>
      <c r="C41" s="4" t="s">
        <v>389</v>
      </c>
      <c r="D41" s="6">
        <v>49</v>
      </c>
    </row>
    <row r="42" spans="1:4" ht="14.5" customHeight="1" x14ac:dyDescent="0.25">
      <c r="A42" s="4" t="s">
        <v>397</v>
      </c>
      <c r="B42" s="4" t="s">
        <v>394</v>
      </c>
      <c r="C42" s="4" t="s">
        <v>390</v>
      </c>
      <c r="D42" s="6">
        <v>121</v>
      </c>
    </row>
    <row r="43" spans="1:4" ht="14.5" customHeight="1" x14ac:dyDescent="0.25">
      <c r="A43" s="4" t="s">
        <v>397</v>
      </c>
      <c r="B43" s="4" t="s">
        <v>394</v>
      </c>
      <c r="C43" s="4" t="s">
        <v>391</v>
      </c>
      <c r="D43" s="6">
        <v>2</v>
      </c>
    </row>
    <row r="44" spans="1:4" ht="14.5" customHeight="1" x14ac:dyDescent="0.25">
      <c r="A44" s="4" t="s">
        <v>397</v>
      </c>
      <c r="B44" s="4" t="s">
        <v>394</v>
      </c>
      <c r="C44" s="4" t="s">
        <v>392</v>
      </c>
      <c r="D44" s="6">
        <v>2</v>
      </c>
    </row>
    <row r="45" spans="1:4" ht="14.5" customHeight="1" x14ac:dyDescent="0.25">
      <c r="A45" s="4" t="s">
        <v>397</v>
      </c>
      <c r="B45" s="4" t="s">
        <v>394</v>
      </c>
      <c r="C45" s="4" t="s">
        <v>393</v>
      </c>
      <c r="D45" s="6">
        <v>0</v>
      </c>
    </row>
    <row r="46" spans="1:4" ht="14.5" customHeight="1" x14ac:dyDescent="0.25">
      <c r="A46" s="4" t="s">
        <v>397</v>
      </c>
      <c r="B46" s="4" t="s">
        <v>395</v>
      </c>
      <c r="C46" s="4" t="s">
        <v>389</v>
      </c>
      <c r="D46" s="6">
        <v>57</v>
      </c>
    </row>
    <row r="47" spans="1:4" ht="14.5" customHeight="1" x14ac:dyDescent="0.25">
      <c r="A47" s="4" t="s">
        <v>397</v>
      </c>
      <c r="B47" s="4" t="s">
        <v>395</v>
      </c>
      <c r="C47" s="4" t="s">
        <v>390</v>
      </c>
      <c r="D47" s="6">
        <v>137</v>
      </c>
    </row>
    <row r="48" spans="1:4" ht="14.5" customHeight="1" x14ac:dyDescent="0.25">
      <c r="A48" s="4" t="s">
        <v>397</v>
      </c>
      <c r="B48" s="4" t="s">
        <v>395</v>
      </c>
      <c r="C48" s="4" t="s">
        <v>391</v>
      </c>
      <c r="D48" s="6">
        <v>2</v>
      </c>
    </row>
    <row r="49" spans="1:4" ht="14.5" customHeight="1" x14ac:dyDescent="0.25">
      <c r="A49" s="4" t="s">
        <v>397</v>
      </c>
      <c r="B49" s="4" t="s">
        <v>395</v>
      </c>
      <c r="C49" s="4" t="s">
        <v>392</v>
      </c>
      <c r="D49" s="6">
        <v>4</v>
      </c>
    </row>
    <row r="50" spans="1:4" ht="14.5" customHeight="1" x14ac:dyDescent="0.25">
      <c r="A50" s="4" t="s">
        <v>397</v>
      </c>
      <c r="B50" s="4" t="s">
        <v>395</v>
      </c>
      <c r="C50" s="4" t="s">
        <v>393</v>
      </c>
      <c r="D50" s="6">
        <v>2</v>
      </c>
    </row>
    <row r="51" spans="1:4" ht="14.5" customHeight="1" x14ac:dyDescent="0.25">
      <c r="A51" s="4" t="s">
        <v>398</v>
      </c>
      <c r="B51" s="4" t="s">
        <v>388</v>
      </c>
      <c r="C51" s="4" t="s">
        <v>389</v>
      </c>
      <c r="D51" s="6">
        <v>9</v>
      </c>
    </row>
    <row r="52" spans="1:4" ht="14.5" customHeight="1" x14ac:dyDescent="0.25">
      <c r="A52" s="4" t="s">
        <v>398</v>
      </c>
      <c r="B52" s="4" t="s">
        <v>388</v>
      </c>
      <c r="C52" s="4" t="s">
        <v>390</v>
      </c>
      <c r="D52" s="6">
        <v>20</v>
      </c>
    </row>
    <row r="53" spans="1:4" ht="14.5" customHeight="1" x14ac:dyDescent="0.25">
      <c r="A53" s="4" t="s">
        <v>398</v>
      </c>
      <c r="B53" s="4" t="s">
        <v>388</v>
      </c>
      <c r="C53" s="4" t="s">
        <v>391</v>
      </c>
      <c r="D53" s="6">
        <v>0</v>
      </c>
    </row>
    <row r="54" spans="1:4" ht="14.5" customHeight="1" x14ac:dyDescent="0.25">
      <c r="A54" s="4" t="s">
        <v>398</v>
      </c>
      <c r="B54" s="4" t="s">
        <v>388</v>
      </c>
      <c r="C54" s="4" t="s">
        <v>392</v>
      </c>
      <c r="D54" s="6">
        <v>1</v>
      </c>
    </row>
    <row r="55" spans="1:4" ht="14.5" customHeight="1" x14ac:dyDescent="0.25">
      <c r="A55" s="4" t="s">
        <v>398</v>
      </c>
      <c r="B55" s="4" t="s">
        <v>388</v>
      </c>
      <c r="C55" s="4" t="s">
        <v>393</v>
      </c>
      <c r="D55" s="6">
        <v>2</v>
      </c>
    </row>
    <row r="56" spans="1:4" ht="14.5" customHeight="1" x14ac:dyDescent="0.25">
      <c r="A56" s="4" t="s">
        <v>398</v>
      </c>
      <c r="B56" s="4" t="s">
        <v>394</v>
      </c>
      <c r="C56" s="4" t="s">
        <v>389</v>
      </c>
      <c r="D56" s="6">
        <v>45</v>
      </c>
    </row>
    <row r="57" spans="1:4" ht="14.5" customHeight="1" x14ac:dyDescent="0.25">
      <c r="A57" s="4" t="s">
        <v>398</v>
      </c>
      <c r="B57" s="4" t="s">
        <v>394</v>
      </c>
      <c r="C57" s="4" t="s">
        <v>390</v>
      </c>
      <c r="D57" s="6">
        <v>85</v>
      </c>
    </row>
    <row r="58" spans="1:4" ht="14.5" customHeight="1" x14ac:dyDescent="0.25">
      <c r="A58" s="4" t="s">
        <v>398</v>
      </c>
      <c r="B58" s="4" t="s">
        <v>394</v>
      </c>
      <c r="C58" s="4" t="s">
        <v>391</v>
      </c>
      <c r="D58" s="6">
        <v>1</v>
      </c>
    </row>
    <row r="59" spans="1:4" ht="14.5" customHeight="1" x14ac:dyDescent="0.25">
      <c r="A59" s="4" t="s">
        <v>398</v>
      </c>
      <c r="B59" s="4" t="s">
        <v>394</v>
      </c>
      <c r="C59" s="4" t="s">
        <v>392</v>
      </c>
      <c r="D59" s="6">
        <v>7</v>
      </c>
    </row>
    <row r="60" spans="1:4" ht="14.5" customHeight="1" x14ac:dyDescent="0.25">
      <c r="A60" s="4" t="s">
        <v>398</v>
      </c>
      <c r="B60" s="4" t="s">
        <v>394</v>
      </c>
      <c r="C60" s="4" t="s">
        <v>393</v>
      </c>
      <c r="D60" s="6">
        <v>0</v>
      </c>
    </row>
    <row r="61" spans="1:4" ht="14.5" customHeight="1" x14ac:dyDescent="0.25">
      <c r="A61" s="4" t="s">
        <v>398</v>
      </c>
      <c r="B61" s="4" t="s">
        <v>395</v>
      </c>
      <c r="C61" s="4" t="s">
        <v>389</v>
      </c>
      <c r="D61" s="6">
        <v>54</v>
      </c>
    </row>
    <row r="62" spans="1:4" ht="14.5" customHeight="1" x14ac:dyDescent="0.25">
      <c r="A62" s="4" t="s">
        <v>398</v>
      </c>
      <c r="B62" s="4" t="s">
        <v>395</v>
      </c>
      <c r="C62" s="4" t="s">
        <v>390</v>
      </c>
      <c r="D62" s="6">
        <v>105</v>
      </c>
    </row>
    <row r="63" spans="1:4" ht="14.5" customHeight="1" x14ac:dyDescent="0.25">
      <c r="A63" s="4" t="s">
        <v>398</v>
      </c>
      <c r="B63" s="4" t="s">
        <v>395</v>
      </c>
      <c r="C63" s="4" t="s">
        <v>391</v>
      </c>
      <c r="D63" s="6">
        <v>1</v>
      </c>
    </row>
    <row r="64" spans="1:4" ht="14.5" customHeight="1" x14ac:dyDescent="0.25">
      <c r="A64" s="4" t="s">
        <v>398</v>
      </c>
      <c r="B64" s="4" t="s">
        <v>395</v>
      </c>
      <c r="C64" s="4" t="s">
        <v>392</v>
      </c>
      <c r="D64" s="6">
        <v>8</v>
      </c>
    </row>
    <row r="65" spans="1:4" ht="14.5" customHeight="1" x14ac:dyDescent="0.25">
      <c r="A65" s="4" t="s">
        <v>398</v>
      </c>
      <c r="B65" s="4" t="s">
        <v>395</v>
      </c>
      <c r="C65" s="4" t="s">
        <v>393</v>
      </c>
      <c r="D65" s="6">
        <v>2</v>
      </c>
    </row>
    <row r="66" spans="1:4" ht="14.5" customHeight="1" x14ac:dyDescent="0.25">
      <c r="A66" s="4" t="s">
        <v>399</v>
      </c>
      <c r="B66" s="4" t="s">
        <v>388</v>
      </c>
      <c r="C66" s="4" t="s">
        <v>389</v>
      </c>
      <c r="D66" s="6">
        <v>6</v>
      </c>
    </row>
    <row r="67" spans="1:4" ht="14.5" customHeight="1" x14ac:dyDescent="0.25">
      <c r="A67" s="4" t="s">
        <v>399</v>
      </c>
      <c r="B67" s="4" t="s">
        <v>388</v>
      </c>
      <c r="C67" s="4" t="s">
        <v>390</v>
      </c>
      <c r="D67" s="6">
        <v>13</v>
      </c>
    </row>
    <row r="68" spans="1:4" ht="14.5" customHeight="1" x14ac:dyDescent="0.25">
      <c r="A68" s="4" t="s">
        <v>399</v>
      </c>
      <c r="B68" s="4" t="s">
        <v>388</v>
      </c>
      <c r="C68" s="4" t="s">
        <v>391</v>
      </c>
      <c r="D68" s="6">
        <v>0</v>
      </c>
    </row>
    <row r="69" spans="1:4" ht="14.5" customHeight="1" x14ac:dyDescent="0.25">
      <c r="A69" s="4" t="s">
        <v>399</v>
      </c>
      <c r="B69" s="4" t="s">
        <v>388</v>
      </c>
      <c r="C69" s="4" t="s">
        <v>392</v>
      </c>
      <c r="D69" s="6">
        <v>1</v>
      </c>
    </row>
    <row r="70" spans="1:4" ht="14.5" customHeight="1" x14ac:dyDescent="0.25">
      <c r="A70" s="4" t="s">
        <v>399</v>
      </c>
      <c r="B70" s="4" t="s">
        <v>388</v>
      </c>
      <c r="C70" s="4" t="s">
        <v>393</v>
      </c>
      <c r="D70" s="6">
        <v>0</v>
      </c>
    </row>
    <row r="71" spans="1:4" ht="14.5" customHeight="1" x14ac:dyDescent="0.25">
      <c r="A71" s="4" t="s">
        <v>399</v>
      </c>
      <c r="B71" s="4" t="s">
        <v>394</v>
      </c>
      <c r="C71" s="4" t="s">
        <v>389</v>
      </c>
      <c r="D71" s="6">
        <v>42</v>
      </c>
    </row>
    <row r="72" spans="1:4" ht="14.5" customHeight="1" x14ac:dyDescent="0.25">
      <c r="A72" s="4" t="s">
        <v>399</v>
      </c>
      <c r="B72" s="4" t="s">
        <v>394</v>
      </c>
      <c r="C72" s="4" t="s">
        <v>390</v>
      </c>
      <c r="D72" s="6">
        <v>65</v>
      </c>
    </row>
    <row r="73" spans="1:4" ht="14.5" customHeight="1" x14ac:dyDescent="0.25">
      <c r="A73" s="4" t="s">
        <v>399</v>
      </c>
      <c r="B73" s="4" t="s">
        <v>394</v>
      </c>
      <c r="C73" s="4" t="s">
        <v>391</v>
      </c>
      <c r="D73" s="6">
        <v>1</v>
      </c>
    </row>
    <row r="74" spans="1:4" ht="14.5" customHeight="1" x14ac:dyDescent="0.25">
      <c r="A74" s="4" t="s">
        <v>399</v>
      </c>
      <c r="B74" s="4" t="s">
        <v>394</v>
      </c>
      <c r="C74" s="4" t="s">
        <v>392</v>
      </c>
      <c r="D74" s="6">
        <v>0</v>
      </c>
    </row>
    <row r="75" spans="1:4" ht="14.5" customHeight="1" x14ac:dyDescent="0.25">
      <c r="A75" s="4" t="s">
        <v>399</v>
      </c>
      <c r="B75" s="4" t="s">
        <v>394</v>
      </c>
      <c r="C75" s="4" t="s">
        <v>393</v>
      </c>
      <c r="D75" s="6">
        <v>0</v>
      </c>
    </row>
    <row r="76" spans="1:4" ht="14.5" customHeight="1" x14ac:dyDescent="0.25">
      <c r="A76" s="4" t="s">
        <v>399</v>
      </c>
      <c r="B76" s="4" t="s">
        <v>395</v>
      </c>
      <c r="C76" s="4" t="s">
        <v>389</v>
      </c>
      <c r="D76" s="6">
        <v>48</v>
      </c>
    </row>
    <row r="77" spans="1:4" ht="14.5" customHeight="1" x14ac:dyDescent="0.25">
      <c r="A77" s="4" t="s">
        <v>399</v>
      </c>
      <c r="B77" s="4" t="s">
        <v>395</v>
      </c>
      <c r="C77" s="4" t="s">
        <v>390</v>
      </c>
      <c r="D77" s="6">
        <v>78</v>
      </c>
    </row>
    <row r="78" spans="1:4" ht="14.5" customHeight="1" x14ac:dyDescent="0.25">
      <c r="A78" s="4" t="s">
        <v>399</v>
      </c>
      <c r="B78" s="4" t="s">
        <v>395</v>
      </c>
      <c r="C78" s="4" t="s">
        <v>391</v>
      </c>
      <c r="D78" s="6">
        <v>1</v>
      </c>
    </row>
    <row r="79" spans="1:4" ht="14.5" customHeight="1" x14ac:dyDescent="0.25">
      <c r="A79" s="4" t="s">
        <v>399</v>
      </c>
      <c r="B79" s="4" t="s">
        <v>395</v>
      </c>
      <c r="C79" s="4" t="s">
        <v>392</v>
      </c>
      <c r="D79" s="6">
        <v>1</v>
      </c>
    </row>
    <row r="80" spans="1:4" ht="14.5" customHeight="1" x14ac:dyDescent="0.25">
      <c r="A80" s="4" t="s">
        <v>399</v>
      </c>
      <c r="B80" s="4" t="s">
        <v>395</v>
      </c>
      <c r="C80" s="4" t="s">
        <v>393</v>
      </c>
      <c r="D80" s="6">
        <v>0</v>
      </c>
    </row>
    <row r="81" spans="1:4" ht="14.5" customHeight="1" x14ac:dyDescent="0.25">
      <c r="A81" s="4" t="s">
        <v>400</v>
      </c>
      <c r="B81" s="4" t="s">
        <v>388</v>
      </c>
      <c r="C81" s="4" t="s">
        <v>389</v>
      </c>
      <c r="D81" s="6">
        <v>0</v>
      </c>
    </row>
    <row r="82" spans="1:4" ht="14.5" customHeight="1" x14ac:dyDescent="0.25">
      <c r="A82" s="4" t="s">
        <v>400</v>
      </c>
      <c r="B82" s="4" t="s">
        <v>388</v>
      </c>
      <c r="C82" s="4" t="s">
        <v>390</v>
      </c>
      <c r="D82" s="6">
        <v>15</v>
      </c>
    </row>
    <row r="83" spans="1:4" ht="14.5" customHeight="1" x14ac:dyDescent="0.25">
      <c r="A83" s="4" t="s">
        <v>400</v>
      </c>
      <c r="B83" s="4" t="s">
        <v>388</v>
      </c>
      <c r="C83" s="4" t="s">
        <v>391</v>
      </c>
      <c r="D83" s="6">
        <v>0</v>
      </c>
    </row>
    <row r="84" spans="1:4" ht="14.5" customHeight="1" x14ac:dyDescent="0.25">
      <c r="A84" s="4" t="s">
        <v>400</v>
      </c>
      <c r="B84" s="4" t="s">
        <v>388</v>
      </c>
      <c r="C84" s="4" t="s">
        <v>392</v>
      </c>
      <c r="D84" s="6">
        <v>0</v>
      </c>
    </row>
    <row r="85" spans="1:4" ht="14.5" customHeight="1" x14ac:dyDescent="0.25">
      <c r="A85" s="4" t="s">
        <v>400</v>
      </c>
      <c r="B85" s="4" t="s">
        <v>388</v>
      </c>
      <c r="C85" s="4" t="s">
        <v>393</v>
      </c>
      <c r="D85" s="6">
        <v>3</v>
      </c>
    </row>
    <row r="86" spans="1:4" ht="14.5" customHeight="1" x14ac:dyDescent="0.25">
      <c r="A86" s="4" t="s">
        <v>400</v>
      </c>
      <c r="B86" s="4" t="s">
        <v>394</v>
      </c>
      <c r="C86" s="4" t="s">
        <v>389</v>
      </c>
      <c r="D86" s="6">
        <v>32</v>
      </c>
    </row>
    <row r="87" spans="1:4" ht="14.5" customHeight="1" x14ac:dyDescent="0.25">
      <c r="A87" s="4" t="s">
        <v>400</v>
      </c>
      <c r="B87" s="4" t="s">
        <v>394</v>
      </c>
      <c r="C87" s="4" t="s">
        <v>390</v>
      </c>
      <c r="D87" s="6">
        <v>51</v>
      </c>
    </row>
    <row r="88" spans="1:4" ht="14.5" customHeight="1" x14ac:dyDescent="0.25">
      <c r="A88" s="4" t="s">
        <v>400</v>
      </c>
      <c r="B88" s="4" t="s">
        <v>394</v>
      </c>
      <c r="C88" s="4" t="s">
        <v>391</v>
      </c>
      <c r="D88" s="6">
        <v>2</v>
      </c>
    </row>
    <row r="89" spans="1:4" ht="14.5" customHeight="1" x14ac:dyDescent="0.25">
      <c r="A89" s="4" t="s">
        <v>400</v>
      </c>
      <c r="B89" s="4" t="s">
        <v>394</v>
      </c>
      <c r="C89" s="4" t="s">
        <v>392</v>
      </c>
      <c r="D89" s="6">
        <v>4</v>
      </c>
    </row>
    <row r="90" spans="1:4" ht="14.5" customHeight="1" x14ac:dyDescent="0.25">
      <c r="A90" s="4" t="s">
        <v>400</v>
      </c>
      <c r="B90" s="4" t="s">
        <v>394</v>
      </c>
      <c r="C90" s="4" t="s">
        <v>393</v>
      </c>
      <c r="D90" s="6">
        <v>10</v>
      </c>
    </row>
    <row r="91" spans="1:4" ht="14.5" customHeight="1" x14ac:dyDescent="0.25">
      <c r="A91" s="4" t="s">
        <v>400</v>
      </c>
      <c r="B91" s="4" t="s">
        <v>395</v>
      </c>
      <c r="C91" s="4" t="s">
        <v>389</v>
      </c>
      <c r="D91" s="6">
        <v>32</v>
      </c>
    </row>
    <row r="92" spans="1:4" ht="14.5" customHeight="1" x14ac:dyDescent="0.25">
      <c r="A92" s="4" t="s">
        <v>400</v>
      </c>
      <c r="B92" s="4" t="s">
        <v>395</v>
      </c>
      <c r="C92" s="4" t="s">
        <v>390</v>
      </c>
      <c r="D92" s="6">
        <v>66</v>
      </c>
    </row>
    <row r="93" spans="1:4" ht="14.5" customHeight="1" x14ac:dyDescent="0.25">
      <c r="A93" s="4" t="s">
        <v>400</v>
      </c>
      <c r="B93" s="4" t="s">
        <v>395</v>
      </c>
      <c r="C93" s="4" t="s">
        <v>391</v>
      </c>
      <c r="D93" s="6">
        <v>2</v>
      </c>
    </row>
    <row r="94" spans="1:4" ht="14.5" customHeight="1" x14ac:dyDescent="0.25">
      <c r="A94" s="4" t="s">
        <v>400</v>
      </c>
      <c r="B94" s="4" t="s">
        <v>395</v>
      </c>
      <c r="C94" s="4" t="s">
        <v>392</v>
      </c>
      <c r="D94" s="6">
        <v>4</v>
      </c>
    </row>
    <row r="95" spans="1:4" ht="14.5" customHeight="1" x14ac:dyDescent="0.25">
      <c r="A95" s="4" t="s">
        <v>400</v>
      </c>
      <c r="B95" s="4" t="s">
        <v>395</v>
      </c>
      <c r="C95" s="4" t="s">
        <v>393</v>
      </c>
      <c r="D95" s="6">
        <v>13</v>
      </c>
    </row>
    <row r="96" spans="1:4" ht="14.5" customHeight="1" x14ac:dyDescent="0.25">
      <c r="A96" s="4" t="s">
        <v>401</v>
      </c>
      <c r="B96" s="4" t="s">
        <v>388</v>
      </c>
      <c r="C96" s="4" t="s">
        <v>389</v>
      </c>
      <c r="D96" s="6">
        <v>1</v>
      </c>
    </row>
    <row r="97" spans="1:4" ht="14.5" customHeight="1" x14ac:dyDescent="0.25">
      <c r="A97" s="4" t="s">
        <v>401</v>
      </c>
      <c r="B97" s="4" t="s">
        <v>388</v>
      </c>
      <c r="C97" s="4" t="s">
        <v>390</v>
      </c>
      <c r="D97" s="6">
        <v>8</v>
      </c>
    </row>
    <row r="98" spans="1:4" ht="14.5" customHeight="1" x14ac:dyDescent="0.25">
      <c r="A98" s="4" t="s">
        <v>401</v>
      </c>
      <c r="B98" s="4" t="s">
        <v>388</v>
      </c>
      <c r="C98" s="4" t="s">
        <v>391</v>
      </c>
      <c r="D98" s="6">
        <v>0</v>
      </c>
    </row>
    <row r="99" spans="1:4" ht="14.5" customHeight="1" x14ac:dyDescent="0.25">
      <c r="A99" s="4" t="s">
        <v>401</v>
      </c>
      <c r="B99" s="4" t="s">
        <v>388</v>
      </c>
      <c r="C99" s="4" t="s">
        <v>392</v>
      </c>
      <c r="D99" s="6">
        <v>0</v>
      </c>
    </row>
    <row r="100" spans="1:4" ht="14.5" customHeight="1" x14ac:dyDescent="0.25">
      <c r="A100" s="4" t="s">
        <v>401</v>
      </c>
      <c r="B100" s="4" t="s">
        <v>388</v>
      </c>
      <c r="C100" s="4" t="s">
        <v>393</v>
      </c>
      <c r="D100" s="6">
        <v>0</v>
      </c>
    </row>
    <row r="101" spans="1:4" ht="14.5" customHeight="1" x14ac:dyDescent="0.25">
      <c r="A101" s="4" t="s">
        <v>401</v>
      </c>
      <c r="B101" s="4" t="s">
        <v>394</v>
      </c>
      <c r="C101" s="4" t="s">
        <v>389</v>
      </c>
      <c r="D101" s="6">
        <v>28</v>
      </c>
    </row>
    <row r="102" spans="1:4" ht="14.5" customHeight="1" x14ac:dyDescent="0.25">
      <c r="A102" s="4" t="s">
        <v>401</v>
      </c>
      <c r="B102" s="4" t="s">
        <v>394</v>
      </c>
      <c r="C102" s="4" t="s">
        <v>390</v>
      </c>
      <c r="D102" s="6">
        <v>35</v>
      </c>
    </row>
    <row r="103" spans="1:4" ht="14.5" customHeight="1" x14ac:dyDescent="0.25">
      <c r="A103" s="4" t="s">
        <v>401</v>
      </c>
      <c r="B103" s="4" t="s">
        <v>394</v>
      </c>
      <c r="C103" s="4" t="s">
        <v>391</v>
      </c>
      <c r="D103" s="6">
        <v>0</v>
      </c>
    </row>
    <row r="104" spans="1:4" ht="14.5" customHeight="1" x14ac:dyDescent="0.25">
      <c r="A104" s="4" t="s">
        <v>401</v>
      </c>
      <c r="B104" s="4" t="s">
        <v>394</v>
      </c>
      <c r="C104" s="4" t="s">
        <v>392</v>
      </c>
      <c r="D104" s="6">
        <v>2</v>
      </c>
    </row>
    <row r="105" spans="1:4" ht="14.5" customHeight="1" x14ac:dyDescent="0.25">
      <c r="A105" s="4" t="s">
        <v>401</v>
      </c>
      <c r="B105" s="4" t="s">
        <v>394</v>
      </c>
      <c r="C105" s="4" t="s">
        <v>393</v>
      </c>
      <c r="D105" s="6">
        <v>1</v>
      </c>
    </row>
    <row r="106" spans="1:4" ht="14.5" customHeight="1" x14ac:dyDescent="0.25">
      <c r="A106" s="4" t="s">
        <v>401</v>
      </c>
      <c r="B106" s="4" t="s">
        <v>395</v>
      </c>
      <c r="C106" s="4" t="s">
        <v>389</v>
      </c>
      <c r="D106" s="6">
        <v>29</v>
      </c>
    </row>
    <row r="107" spans="1:4" ht="14.5" customHeight="1" x14ac:dyDescent="0.25">
      <c r="A107" s="4" t="s">
        <v>401</v>
      </c>
      <c r="B107" s="4" t="s">
        <v>395</v>
      </c>
      <c r="C107" s="4" t="s">
        <v>390</v>
      </c>
      <c r="D107" s="6">
        <v>43</v>
      </c>
    </row>
    <row r="108" spans="1:4" ht="14.5" customHeight="1" x14ac:dyDescent="0.25">
      <c r="A108" s="4" t="s">
        <v>401</v>
      </c>
      <c r="B108" s="4" t="s">
        <v>395</v>
      </c>
      <c r="C108" s="4" t="s">
        <v>391</v>
      </c>
      <c r="D108" s="6">
        <v>0</v>
      </c>
    </row>
    <row r="109" spans="1:4" ht="14.5" customHeight="1" x14ac:dyDescent="0.25">
      <c r="A109" s="4" t="s">
        <v>401</v>
      </c>
      <c r="B109" s="4" t="s">
        <v>395</v>
      </c>
      <c r="C109" s="4" t="s">
        <v>392</v>
      </c>
      <c r="D109" s="6">
        <v>2</v>
      </c>
    </row>
    <row r="110" spans="1:4" ht="14.5" customHeight="1" x14ac:dyDescent="0.25">
      <c r="A110" s="4" t="s">
        <v>401</v>
      </c>
      <c r="B110" s="4" t="s">
        <v>395</v>
      </c>
      <c r="C110" s="4" t="s">
        <v>393</v>
      </c>
      <c r="D110" s="6">
        <v>1</v>
      </c>
    </row>
    <row r="111" spans="1:4" ht="14.5" customHeight="1" x14ac:dyDescent="0.25">
      <c r="A111" s="4" t="s">
        <v>402</v>
      </c>
      <c r="B111" s="4" t="s">
        <v>388</v>
      </c>
      <c r="C111" s="4" t="s">
        <v>389</v>
      </c>
      <c r="D111" s="6">
        <v>0</v>
      </c>
    </row>
    <row r="112" spans="1:4" ht="14.5" customHeight="1" x14ac:dyDescent="0.25">
      <c r="A112" s="4" t="s">
        <v>402</v>
      </c>
      <c r="B112" s="4" t="s">
        <v>388</v>
      </c>
      <c r="C112" s="4" t="s">
        <v>390</v>
      </c>
      <c r="D112" s="6">
        <v>6</v>
      </c>
    </row>
    <row r="113" spans="1:4" ht="14.5" customHeight="1" x14ac:dyDescent="0.25">
      <c r="A113" s="4" t="s">
        <v>402</v>
      </c>
      <c r="B113" s="4" t="s">
        <v>388</v>
      </c>
      <c r="C113" s="4" t="s">
        <v>391</v>
      </c>
      <c r="D113" s="6">
        <v>0</v>
      </c>
    </row>
    <row r="114" spans="1:4" ht="14.5" customHeight="1" x14ac:dyDescent="0.25">
      <c r="A114" s="4" t="s">
        <v>402</v>
      </c>
      <c r="B114" s="4" t="s">
        <v>388</v>
      </c>
      <c r="C114" s="4" t="s">
        <v>392</v>
      </c>
      <c r="D114" s="6">
        <v>0</v>
      </c>
    </row>
    <row r="115" spans="1:4" ht="14.5" customHeight="1" x14ac:dyDescent="0.25">
      <c r="A115" s="4" t="s">
        <v>402</v>
      </c>
      <c r="B115" s="4" t="s">
        <v>388</v>
      </c>
      <c r="C115" s="4" t="s">
        <v>393</v>
      </c>
      <c r="D115" s="6">
        <v>0</v>
      </c>
    </row>
    <row r="116" spans="1:4" ht="14.5" customHeight="1" x14ac:dyDescent="0.25">
      <c r="A116" s="4" t="s">
        <v>402</v>
      </c>
      <c r="B116" s="4" t="s">
        <v>394</v>
      </c>
      <c r="C116" s="4" t="s">
        <v>389</v>
      </c>
      <c r="D116" s="6">
        <v>17</v>
      </c>
    </row>
    <row r="117" spans="1:4" ht="14.5" customHeight="1" x14ac:dyDescent="0.25">
      <c r="A117" s="4" t="s">
        <v>402</v>
      </c>
      <c r="B117" s="4" t="s">
        <v>394</v>
      </c>
      <c r="C117" s="4" t="s">
        <v>390</v>
      </c>
      <c r="D117" s="6">
        <v>18</v>
      </c>
    </row>
    <row r="118" spans="1:4" ht="14.5" customHeight="1" x14ac:dyDescent="0.25">
      <c r="A118" s="4" t="s">
        <v>402</v>
      </c>
      <c r="B118" s="4" t="s">
        <v>394</v>
      </c>
      <c r="C118" s="4" t="s">
        <v>391</v>
      </c>
      <c r="D118" s="6">
        <v>0</v>
      </c>
    </row>
    <row r="119" spans="1:4" ht="14.5" customHeight="1" x14ac:dyDescent="0.25">
      <c r="A119" s="4" t="s">
        <v>402</v>
      </c>
      <c r="B119" s="4" t="s">
        <v>394</v>
      </c>
      <c r="C119" s="4" t="s">
        <v>392</v>
      </c>
      <c r="D119" s="6">
        <v>0</v>
      </c>
    </row>
    <row r="120" spans="1:4" ht="14.5" customHeight="1" x14ac:dyDescent="0.25">
      <c r="A120" s="4" t="s">
        <v>402</v>
      </c>
      <c r="B120" s="4" t="s">
        <v>394</v>
      </c>
      <c r="C120" s="4" t="s">
        <v>393</v>
      </c>
      <c r="D120" s="6">
        <v>0</v>
      </c>
    </row>
    <row r="121" spans="1:4" ht="14.5" customHeight="1" x14ac:dyDescent="0.25">
      <c r="A121" s="4" t="s">
        <v>402</v>
      </c>
      <c r="B121" s="4" t="s">
        <v>395</v>
      </c>
      <c r="C121" s="4" t="s">
        <v>389</v>
      </c>
      <c r="D121" s="6">
        <v>17</v>
      </c>
    </row>
    <row r="122" spans="1:4" ht="14.5" customHeight="1" x14ac:dyDescent="0.25">
      <c r="A122" s="4" t="s">
        <v>402</v>
      </c>
      <c r="B122" s="4" t="s">
        <v>395</v>
      </c>
      <c r="C122" s="4" t="s">
        <v>390</v>
      </c>
      <c r="D122" s="6">
        <v>24</v>
      </c>
    </row>
    <row r="123" spans="1:4" ht="14.5" customHeight="1" x14ac:dyDescent="0.25">
      <c r="A123" s="4" t="s">
        <v>402</v>
      </c>
      <c r="B123" s="4" t="s">
        <v>395</v>
      </c>
      <c r="C123" s="4" t="s">
        <v>391</v>
      </c>
      <c r="D123" s="6">
        <v>0</v>
      </c>
    </row>
    <row r="124" spans="1:4" ht="14.5" customHeight="1" x14ac:dyDescent="0.25">
      <c r="A124" s="4" t="s">
        <v>402</v>
      </c>
      <c r="B124" s="4" t="s">
        <v>395</v>
      </c>
      <c r="C124" s="4" t="s">
        <v>392</v>
      </c>
      <c r="D124" s="6">
        <v>0</v>
      </c>
    </row>
    <row r="125" spans="1:4" ht="14.5" customHeight="1" x14ac:dyDescent="0.25">
      <c r="A125" s="4" t="s">
        <v>402</v>
      </c>
      <c r="B125" s="4" t="s">
        <v>395</v>
      </c>
      <c r="C125" s="4" t="s">
        <v>393</v>
      </c>
      <c r="D125" s="6">
        <v>0</v>
      </c>
    </row>
    <row r="126" spans="1:4" ht="14.5" customHeight="1" x14ac:dyDescent="0.25">
      <c r="A126" s="4" t="s">
        <v>403</v>
      </c>
      <c r="B126" s="4" t="s">
        <v>388</v>
      </c>
      <c r="C126" s="4" t="s">
        <v>389</v>
      </c>
      <c r="D126" s="6">
        <v>1</v>
      </c>
    </row>
    <row r="127" spans="1:4" ht="14.5" customHeight="1" x14ac:dyDescent="0.25">
      <c r="A127" s="4" t="s">
        <v>403</v>
      </c>
      <c r="B127" s="4" t="s">
        <v>388</v>
      </c>
      <c r="C127" s="4" t="s">
        <v>390</v>
      </c>
      <c r="D127" s="6">
        <v>3</v>
      </c>
    </row>
    <row r="128" spans="1:4" ht="14.5" customHeight="1" x14ac:dyDescent="0.25">
      <c r="A128" s="4" t="s">
        <v>403</v>
      </c>
      <c r="B128" s="4" t="s">
        <v>388</v>
      </c>
      <c r="C128" s="4" t="s">
        <v>391</v>
      </c>
      <c r="D128" s="6">
        <v>0</v>
      </c>
    </row>
    <row r="129" spans="1:4" ht="14.5" customHeight="1" x14ac:dyDescent="0.25">
      <c r="A129" s="4" t="s">
        <v>403</v>
      </c>
      <c r="B129" s="4" t="s">
        <v>388</v>
      </c>
      <c r="C129" s="4" t="s">
        <v>392</v>
      </c>
      <c r="D129" s="6">
        <v>0</v>
      </c>
    </row>
    <row r="130" spans="1:4" ht="14.5" customHeight="1" x14ac:dyDescent="0.25">
      <c r="A130" s="4" t="s">
        <v>403</v>
      </c>
      <c r="B130" s="4" t="s">
        <v>388</v>
      </c>
      <c r="C130" s="4" t="s">
        <v>393</v>
      </c>
      <c r="D130" s="6">
        <v>0</v>
      </c>
    </row>
    <row r="131" spans="1:4" ht="14.5" customHeight="1" x14ac:dyDescent="0.25">
      <c r="A131" s="4" t="s">
        <v>403</v>
      </c>
      <c r="B131" s="4" t="s">
        <v>394</v>
      </c>
      <c r="C131" s="4" t="s">
        <v>389</v>
      </c>
      <c r="D131" s="6">
        <v>24</v>
      </c>
    </row>
    <row r="132" spans="1:4" ht="14.5" customHeight="1" x14ac:dyDescent="0.25">
      <c r="A132" s="4" t="s">
        <v>403</v>
      </c>
      <c r="B132" s="4" t="s">
        <v>394</v>
      </c>
      <c r="C132" s="4" t="s">
        <v>390</v>
      </c>
      <c r="D132" s="6">
        <v>28</v>
      </c>
    </row>
    <row r="133" spans="1:4" ht="14.5" customHeight="1" x14ac:dyDescent="0.25">
      <c r="A133" s="4" t="s">
        <v>403</v>
      </c>
      <c r="B133" s="4" t="s">
        <v>394</v>
      </c>
      <c r="C133" s="4" t="s">
        <v>391</v>
      </c>
      <c r="D133" s="6">
        <v>0</v>
      </c>
    </row>
    <row r="134" spans="1:4" ht="14.5" customHeight="1" x14ac:dyDescent="0.25">
      <c r="A134" s="4" t="s">
        <v>403</v>
      </c>
      <c r="B134" s="4" t="s">
        <v>394</v>
      </c>
      <c r="C134" s="4" t="s">
        <v>392</v>
      </c>
      <c r="D134" s="6">
        <v>0</v>
      </c>
    </row>
    <row r="135" spans="1:4" ht="14.5" customHeight="1" x14ac:dyDescent="0.25">
      <c r="A135" s="4" t="s">
        <v>403</v>
      </c>
      <c r="B135" s="4" t="s">
        <v>394</v>
      </c>
      <c r="C135" s="4" t="s">
        <v>393</v>
      </c>
      <c r="D135" s="6">
        <v>0</v>
      </c>
    </row>
    <row r="136" spans="1:4" ht="14.5" customHeight="1" x14ac:dyDescent="0.25">
      <c r="A136" s="4" t="s">
        <v>403</v>
      </c>
      <c r="B136" s="4" t="s">
        <v>395</v>
      </c>
      <c r="C136" s="4" t="s">
        <v>389</v>
      </c>
      <c r="D136" s="6">
        <v>25</v>
      </c>
    </row>
    <row r="137" spans="1:4" ht="14.5" customHeight="1" x14ac:dyDescent="0.25">
      <c r="A137" s="4" t="s">
        <v>403</v>
      </c>
      <c r="B137" s="4" t="s">
        <v>395</v>
      </c>
      <c r="C137" s="4" t="s">
        <v>390</v>
      </c>
      <c r="D137" s="6">
        <v>31</v>
      </c>
    </row>
    <row r="138" spans="1:4" ht="14.5" customHeight="1" x14ac:dyDescent="0.25">
      <c r="A138" s="4" t="s">
        <v>403</v>
      </c>
      <c r="B138" s="4" t="s">
        <v>395</v>
      </c>
      <c r="C138" s="4" t="s">
        <v>391</v>
      </c>
      <c r="D138" s="6">
        <v>0</v>
      </c>
    </row>
    <row r="139" spans="1:4" ht="14.5" customHeight="1" x14ac:dyDescent="0.25">
      <c r="A139" s="4" t="s">
        <v>403</v>
      </c>
      <c r="B139" s="4" t="s">
        <v>395</v>
      </c>
      <c r="C139" s="4" t="s">
        <v>392</v>
      </c>
      <c r="D139" s="6">
        <v>0</v>
      </c>
    </row>
    <row r="140" spans="1:4" ht="14.5" customHeight="1" x14ac:dyDescent="0.25">
      <c r="A140" s="4" t="s">
        <v>403</v>
      </c>
      <c r="B140" s="4" t="s">
        <v>395</v>
      </c>
      <c r="C140" s="4" t="s">
        <v>393</v>
      </c>
      <c r="D140" s="6">
        <v>0</v>
      </c>
    </row>
    <row r="141" spans="1:4" ht="14.5" customHeight="1" x14ac:dyDescent="0.25">
      <c r="A141" s="4" t="s">
        <v>404</v>
      </c>
      <c r="B141" s="4" t="s">
        <v>388</v>
      </c>
      <c r="C141" s="4" t="s">
        <v>389</v>
      </c>
      <c r="D141" s="6">
        <v>5</v>
      </c>
    </row>
    <row r="142" spans="1:4" ht="14.5" customHeight="1" x14ac:dyDescent="0.25">
      <c r="A142" s="4" t="s">
        <v>404</v>
      </c>
      <c r="B142" s="4" t="s">
        <v>388</v>
      </c>
      <c r="C142" s="4" t="s">
        <v>390</v>
      </c>
      <c r="D142" s="6">
        <v>0</v>
      </c>
    </row>
    <row r="143" spans="1:4" ht="14.5" customHeight="1" x14ac:dyDescent="0.25">
      <c r="A143" s="4" t="s">
        <v>404</v>
      </c>
      <c r="B143" s="4" t="s">
        <v>388</v>
      </c>
      <c r="C143" s="4" t="s">
        <v>391</v>
      </c>
      <c r="D143" s="6">
        <v>0</v>
      </c>
    </row>
    <row r="144" spans="1:4" ht="14.5" customHeight="1" x14ac:dyDescent="0.25">
      <c r="A144" s="4" t="s">
        <v>404</v>
      </c>
      <c r="B144" s="4" t="s">
        <v>388</v>
      </c>
      <c r="C144" s="4" t="s">
        <v>392</v>
      </c>
      <c r="D144" s="6">
        <v>0</v>
      </c>
    </row>
    <row r="145" spans="1:4" ht="14.5" customHeight="1" x14ac:dyDescent="0.25">
      <c r="A145" s="4" t="s">
        <v>404</v>
      </c>
      <c r="B145" s="4" t="s">
        <v>388</v>
      </c>
      <c r="C145" s="4" t="s">
        <v>393</v>
      </c>
      <c r="D145" s="6">
        <v>0</v>
      </c>
    </row>
    <row r="146" spans="1:4" ht="14.5" customHeight="1" x14ac:dyDescent="0.25">
      <c r="A146" s="4" t="s">
        <v>404</v>
      </c>
      <c r="B146" s="4" t="s">
        <v>394</v>
      </c>
      <c r="C146" s="4" t="s">
        <v>389</v>
      </c>
      <c r="D146" s="6">
        <v>38</v>
      </c>
    </row>
    <row r="147" spans="1:4" ht="14.5" customHeight="1" x14ac:dyDescent="0.25">
      <c r="A147" s="4" t="s">
        <v>404</v>
      </c>
      <c r="B147" s="4" t="s">
        <v>394</v>
      </c>
      <c r="C147" s="4" t="s">
        <v>390</v>
      </c>
      <c r="D147" s="6">
        <v>0</v>
      </c>
    </row>
    <row r="148" spans="1:4" ht="14.5" customHeight="1" x14ac:dyDescent="0.25">
      <c r="A148" s="4" t="s">
        <v>404</v>
      </c>
      <c r="B148" s="4" t="s">
        <v>394</v>
      </c>
      <c r="C148" s="4" t="s">
        <v>391</v>
      </c>
      <c r="D148" s="6">
        <v>0</v>
      </c>
    </row>
    <row r="149" spans="1:4" ht="14.5" customHeight="1" x14ac:dyDescent="0.25">
      <c r="A149" s="4" t="s">
        <v>404</v>
      </c>
      <c r="B149" s="4" t="s">
        <v>394</v>
      </c>
      <c r="C149" s="4" t="s">
        <v>392</v>
      </c>
      <c r="D149" s="6">
        <v>0</v>
      </c>
    </row>
    <row r="150" spans="1:4" ht="14.5" customHeight="1" x14ac:dyDescent="0.25">
      <c r="A150" s="4" t="s">
        <v>404</v>
      </c>
      <c r="B150" s="4" t="s">
        <v>394</v>
      </c>
      <c r="C150" s="4" t="s">
        <v>393</v>
      </c>
      <c r="D150" s="6">
        <v>0</v>
      </c>
    </row>
    <row r="151" spans="1:4" ht="14.5" customHeight="1" x14ac:dyDescent="0.25">
      <c r="A151" s="4" t="s">
        <v>404</v>
      </c>
      <c r="B151" s="4" t="s">
        <v>395</v>
      </c>
      <c r="C151" s="4" t="s">
        <v>389</v>
      </c>
      <c r="D151" s="6">
        <v>43</v>
      </c>
    </row>
    <row r="152" spans="1:4" ht="14.5" customHeight="1" x14ac:dyDescent="0.25">
      <c r="A152" s="4" t="s">
        <v>404</v>
      </c>
      <c r="B152" s="4" t="s">
        <v>395</v>
      </c>
      <c r="C152" s="4" t="s">
        <v>390</v>
      </c>
      <c r="D152" s="6">
        <v>0</v>
      </c>
    </row>
    <row r="153" spans="1:4" ht="14.5" customHeight="1" x14ac:dyDescent="0.25">
      <c r="A153" s="4" t="s">
        <v>404</v>
      </c>
      <c r="B153" s="4" t="s">
        <v>395</v>
      </c>
      <c r="C153" s="4" t="s">
        <v>391</v>
      </c>
      <c r="D153" s="6">
        <v>0</v>
      </c>
    </row>
    <row r="154" spans="1:4" ht="14.5" customHeight="1" x14ac:dyDescent="0.25">
      <c r="A154" s="4" t="s">
        <v>404</v>
      </c>
      <c r="B154" s="4" t="s">
        <v>395</v>
      </c>
      <c r="C154" s="4" t="s">
        <v>392</v>
      </c>
      <c r="D154" s="6">
        <v>0</v>
      </c>
    </row>
    <row r="155" spans="1:4" ht="14.5" customHeight="1" x14ac:dyDescent="0.25">
      <c r="A155" s="4" t="s">
        <v>404</v>
      </c>
      <c r="B155" s="4" t="s">
        <v>395</v>
      </c>
      <c r="C155" s="4" t="s">
        <v>393</v>
      </c>
      <c r="D155" s="6">
        <v>0</v>
      </c>
    </row>
    <row r="156" spans="1:4" ht="14.5" customHeight="1" x14ac:dyDescent="0.25">
      <c r="A156" s="4" t="s">
        <v>405</v>
      </c>
      <c r="B156" s="4" t="s">
        <v>388</v>
      </c>
      <c r="C156" s="4" t="s">
        <v>389</v>
      </c>
      <c r="D156" s="6">
        <v>1</v>
      </c>
    </row>
    <row r="157" spans="1:4" ht="14.5" customHeight="1" x14ac:dyDescent="0.25">
      <c r="A157" s="4" t="s">
        <v>405</v>
      </c>
      <c r="B157" s="4" t="s">
        <v>388</v>
      </c>
      <c r="C157" s="4" t="s">
        <v>390</v>
      </c>
      <c r="D157" s="6">
        <v>0</v>
      </c>
    </row>
    <row r="158" spans="1:4" ht="14.5" customHeight="1" x14ac:dyDescent="0.25">
      <c r="A158" s="4" t="s">
        <v>405</v>
      </c>
      <c r="B158" s="4" t="s">
        <v>388</v>
      </c>
      <c r="C158" s="4" t="s">
        <v>391</v>
      </c>
      <c r="D158" s="6">
        <v>0</v>
      </c>
    </row>
    <row r="159" spans="1:4" ht="14.5" customHeight="1" x14ac:dyDescent="0.25">
      <c r="A159" s="4" t="s">
        <v>405</v>
      </c>
      <c r="B159" s="4" t="s">
        <v>388</v>
      </c>
      <c r="C159" s="4" t="s">
        <v>392</v>
      </c>
      <c r="D159" s="6">
        <v>0</v>
      </c>
    </row>
    <row r="160" spans="1:4" ht="14.5" customHeight="1" x14ac:dyDescent="0.25">
      <c r="A160" s="4" t="s">
        <v>405</v>
      </c>
      <c r="B160" s="4" t="s">
        <v>388</v>
      </c>
      <c r="C160" s="4" t="s">
        <v>393</v>
      </c>
      <c r="D160" s="6">
        <v>0</v>
      </c>
    </row>
    <row r="161" spans="1:4" ht="14.5" customHeight="1" x14ac:dyDescent="0.25">
      <c r="A161" s="4" t="s">
        <v>405</v>
      </c>
      <c r="B161" s="4" t="s">
        <v>394</v>
      </c>
      <c r="C161" s="4" t="s">
        <v>389</v>
      </c>
      <c r="D161" s="6">
        <v>38</v>
      </c>
    </row>
    <row r="162" spans="1:4" ht="14.5" customHeight="1" x14ac:dyDescent="0.25">
      <c r="A162" s="4" t="s">
        <v>405</v>
      </c>
      <c r="B162" s="4" t="s">
        <v>394</v>
      </c>
      <c r="C162" s="4" t="s">
        <v>390</v>
      </c>
      <c r="D162" s="6">
        <v>0</v>
      </c>
    </row>
    <row r="163" spans="1:4" ht="14.5" customHeight="1" x14ac:dyDescent="0.25">
      <c r="A163" s="4" t="s">
        <v>405</v>
      </c>
      <c r="B163" s="4" t="s">
        <v>394</v>
      </c>
      <c r="C163" s="4" t="s">
        <v>391</v>
      </c>
      <c r="D163" s="6">
        <v>0</v>
      </c>
    </row>
    <row r="164" spans="1:4" ht="14.5" customHeight="1" x14ac:dyDescent="0.25">
      <c r="A164" s="4" t="s">
        <v>405</v>
      </c>
      <c r="B164" s="4" t="s">
        <v>394</v>
      </c>
      <c r="C164" s="4" t="s">
        <v>392</v>
      </c>
      <c r="D164" s="6">
        <v>0</v>
      </c>
    </row>
    <row r="165" spans="1:4" ht="14.5" customHeight="1" x14ac:dyDescent="0.25">
      <c r="A165" s="4" t="s">
        <v>405</v>
      </c>
      <c r="B165" s="4" t="s">
        <v>394</v>
      </c>
      <c r="C165" s="4" t="s">
        <v>393</v>
      </c>
      <c r="D165" s="6">
        <v>0</v>
      </c>
    </row>
    <row r="166" spans="1:4" ht="14.5" customHeight="1" x14ac:dyDescent="0.25">
      <c r="A166" s="4" t="s">
        <v>405</v>
      </c>
      <c r="B166" s="4" t="s">
        <v>395</v>
      </c>
      <c r="C166" s="4" t="s">
        <v>389</v>
      </c>
      <c r="D166" s="6">
        <v>39</v>
      </c>
    </row>
    <row r="167" spans="1:4" ht="14.5" customHeight="1" x14ac:dyDescent="0.25">
      <c r="A167" s="4" t="s">
        <v>405</v>
      </c>
      <c r="B167" s="4" t="s">
        <v>395</v>
      </c>
      <c r="C167" s="4" t="s">
        <v>390</v>
      </c>
      <c r="D167" s="6">
        <v>0</v>
      </c>
    </row>
    <row r="168" spans="1:4" ht="14.5" customHeight="1" x14ac:dyDescent="0.25">
      <c r="A168" s="4" t="s">
        <v>405</v>
      </c>
      <c r="B168" s="4" t="s">
        <v>395</v>
      </c>
      <c r="C168" s="4" t="s">
        <v>391</v>
      </c>
      <c r="D168" s="6">
        <v>0</v>
      </c>
    </row>
    <row r="169" spans="1:4" ht="14.5" customHeight="1" x14ac:dyDescent="0.25">
      <c r="A169" s="4" t="s">
        <v>405</v>
      </c>
      <c r="B169" s="4" t="s">
        <v>395</v>
      </c>
      <c r="C169" s="4" t="s">
        <v>392</v>
      </c>
      <c r="D169" s="6">
        <v>0</v>
      </c>
    </row>
    <row r="170" spans="1:4" ht="14.5" customHeight="1" x14ac:dyDescent="0.25">
      <c r="A170" s="4" t="s">
        <v>405</v>
      </c>
      <c r="B170" s="4" t="s">
        <v>395</v>
      </c>
      <c r="C170" s="4" t="s">
        <v>393</v>
      </c>
      <c r="D170" s="6">
        <v>0</v>
      </c>
    </row>
    <row r="171" spans="1:4" ht="14.5" customHeight="1" x14ac:dyDescent="0.25">
      <c r="A171" s="4" t="s">
        <v>406</v>
      </c>
      <c r="B171" s="4" t="s">
        <v>388</v>
      </c>
      <c r="C171" s="4" t="s">
        <v>389</v>
      </c>
      <c r="D171" s="6">
        <v>7</v>
      </c>
    </row>
    <row r="172" spans="1:4" ht="14.5" customHeight="1" x14ac:dyDescent="0.25">
      <c r="A172" s="4" t="s">
        <v>406</v>
      </c>
      <c r="B172" s="4" t="s">
        <v>388</v>
      </c>
      <c r="C172" s="4" t="s">
        <v>390</v>
      </c>
      <c r="D172" s="6">
        <v>0</v>
      </c>
    </row>
    <row r="173" spans="1:4" ht="14.5" customHeight="1" x14ac:dyDescent="0.25">
      <c r="A173" s="4" t="s">
        <v>406</v>
      </c>
      <c r="B173" s="4" t="s">
        <v>388</v>
      </c>
      <c r="C173" s="4" t="s">
        <v>391</v>
      </c>
      <c r="D173" s="6">
        <v>0</v>
      </c>
    </row>
    <row r="174" spans="1:4" ht="14.5" customHeight="1" x14ac:dyDescent="0.25">
      <c r="A174" s="4" t="s">
        <v>406</v>
      </c>
      <c r="B174" s="4" t="s">
        <v>388</v>
      </c>
      <c r="C174" s="4" t="s">
        <v>392</v>
      </c>
      <c r="D174" s="6">
        <v>0</v>
      </c>
    </row>
    <row r="175" spans="1:4" ht="14.5" customHeight="1" x14ac:dyDescent="0.25">
      <c r="A175" s="4" t="s">
        <v>406</v>
      </c>
      <c r="B175" s="4" t="s">
        <v>388</v>
      </c>
      <c r="C175" s="4" t="s">
        <v>393</v>
      </c>
      <c r="D175" s="6">
        <v>0</v>
      </c>
    </row>
    <row r="176" spans="1:4" ht="14.5" customHeight="1" x14ac:dyDescent="0.25">
      <c r="A176" s="4" t="s">
        <v>406</v>
      </c>
      <c r="B176" s="4" t="s">
        <v>394</v>
      </c>
      <c r="C176" s="4" t="s">
        <v>389</v>
      </c>
      <c r="D176" s="6">
        <v>108</v>
      </c>
    </row>
    <row r="177" spans="1:4" ht="14.5" customHeight="1" x14ac:dyDescent="0.25">
      <c r="A177" s="4" t="s">
        <v>406</v>
      </c>
      <c r="B177" s="4" t="s">
        <v>394</v>
      </c>
      <c r="C177" s="4" t="s">
        <v>390</v>
      </c>
      <c r="D177" s="6">
        <v>0</v>
      </c>
    </row>
    <row r="178" spans="1:4" ht="14.5" customHeight="1" x14ac:dyDescent="0.25">
      <c r="A178" s="4" t="s">
        <v>406</v>
      </c>
      <c r="B178" s="4" t="s">
        <v>394</v>
      </c>
      <c r="C178" s="4" t="s">
        <v>391</v>
      </c>
      <c r="D178" s="6">
        <v>0</v>
      </c>
    </row>
    <row r="179" spans="1:4" ht="14.5" customHeight="1" x14ac:dyDescent="0.25">
      <c r="A179" s="4" t="s">
        <v>406</v>
      </c>
      <c r="B179" s="4" t="s">
        <v>394</v>
      </c>
      <c r="C179" s="4" t="s">
        <v>392</v>
      </c>
      <c r="D179" s="6">
        <v>0</v>
      </c>
    </row>
    <row r="180" spans="1:4" ht="14.5" customHeight="1" x14ac:dyDescent="0.25">
      <c r="A180" s="4" t="s">
        <v>406</v>
      </c>
      <c r="B180" s="4" t="s">
        <v>394</v>
      </c>
      <c r="C180" s="4" t="s">
        <v>393</v>
      </c>
      <c r="D180" s="6">
        <v>0</v>
      </c>
    </row>
    <row r="181" spans="1:4" ht="14.5" customHeight="1" x14ac:dyDescent="0.25">
      <c r="A181" s="4" t="s">
        <v>406</v>
      </c>
      <c r="B181" s="4" t="s">
        <v>395</v>
      </c>
      <c r="C181" s="4" t="s">
        <v>389</v>
      </c>
      <c r="D181" s="6">
        <v>115</v>
      </c>
    </row>
    <row r="182" spans="1:4" ht="14.5" customHeight="1" x14ac:dyDescent="0.25">
      <c r="A182" s="4" t="s">
        <v>406</v>
      </c>
      <c r="B182" s="4" t="s">
        <v>395</v>
      </c>
      <c r="C182" s="4" t="s">
        <v>390</v>
      </c>
      <c r="D182" s="6">
        <v>0</v>
      </c>
    </row>
    <row r="183" spans="1:4" ht="14.5" customHeight="1" x14ac:dyDescent="0.25">
      <c r="A183" s="4" t="s">
        <v>406</v>
      </c>
      <c r="B183" s="4" t="s">
        <v>395</v>
      </c>
      <c r="C183" s="4" t="s">
        <v>391</v>
      </c>
      <c r="D183" s="6">
        <v>0</v>
      </c>
    </row>
    <row r="184" spans="1:4" ht="14.5" customHeight="1" x14ac:dyDescent="0.25">
      <c r="A184" s="4" t="s">
        <v>406</v>
      </c>
      <c r="B184" s="4" t="s">
        <v>395</v>
      </c>
      <c r="C184" s="4" t="s">
        <v>392</v>
      </c>
      <c r="D184" s="6">
        <v>0</v>
      </c>
    </row>
    <row r="185" spans="1:4" ht="14.5" customHeight="1" x14ac:dyDescent="0.25">
      <c r="A185" s="4" t="s">
        <v>406</v>
      </c>
      <c r="B185" s="4" t="s">
        <v>395</v>
      </c>
      <c r="C185" s="4" t="s">
        <v>393</v>
      </c>
      <c r="D185" s="6">
        <v>0</v>
      </c>
    </row>
    <row r="186" spans="1:4" x14ac:dyDescent="0.25">
      <c r="A186" s="4"/>
      <c r="B186" s="4"/>
      <c r="C186" s="4"/>
      <c r="D186" s="6"/>
    </row>
    <row r="187" spans="1:4" x14ac:dyDescent="0.25">
      <c r="A187" s="4"/>
      <c r="B187" s="4"/>
      <c r="C187" s="4"/>
      <c r="D187" s="6"/>
    </row>
    <row r="188" spans="1:4" x14ac:dyDescent="0.25">
      <c r="A188" s="4"/>
      <c r="B188" s="4"/>
      <c r="C188" s="4"/>
      <c r="D188" s="6"/>
    </row>
    <row r="189" spans="1:4" x14ac:dyDescent="0.25">
      <c r="A189" s="4"/>
      <c r="B189" s="4"/>
      <c r="C189" s="4"/>
      <c r="D189" s="6"/>
    </row>
    <row r="190" spans="1:4" x14ac:dyDescent="0.25">
      <c r="A190" s="4"/>
      <c r="B190" s="4"/>
      <c r="C190" s="4"/>
      <c r="D190" s="6"/>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showGridLines="0" workbookViewId="0"/>
  </sheetViews>
  <sheetFormatPr defaultColWidth="10.90625" defaultRowHeight="12.5" x14ac:dyDescent="0.25"/>
  <cols>
    <col min="1" max="1" width="42.7265625" customWidth="1"/>
    <col min="2" max="2" width="20.7265625" customWidth="1"/>
    <col min="3" max="3" width="21.7265625" customWidth="1"/>
    <col min="4" max="4" width="46.7265625" customWidth="1"/>
  </cols>
  <sheetData>
    <row r="1" spans="1:4" ht="14.5" customHeight="1" x14ac:dyDescent="0.3">
      <c r="A1" s="1" t="s">
        <v>57</v>
      </c>
    </row>
    <row r="2" spans="1:4" ht="29" customHeight="1" x14ac:dyDescent="0.3">
      <c r="A2" s="1" t="s">
        <v>58</v>
      </c>
    </row>
    <row r="3" spans="1:4" ht="14.5" customHeight="1" x14ac:dyDescent="0.25">
      <c r="A3" t="s">
        <v>59</v>
      </c>
    </row>
    <row r="4" spans="1:4" ht="29" customHeight="1" x14ac:dyDescent="0.3">
      <c r="A4" s="3" t="s">
        <v>27</v>
      </c>
      <c r="B4" s="5" t="s">
        <v>60</v>
      </c>
      <c r="C4" s="5" t="s">
        <v>61</v>
      </c>
      <c r="D4" s="5" t="s">
        <v>62</v>
      </c>
    </row>
    <row r="5" spans="1:4" ht="14.5" customHeight="1" x14ac:dyDescent="0.25">
      <c r="A5" s="4" t="s">
        <v>63</v>
      </c>
      <c r="B5" s="6">
        <v>11949</v>
      </c>
      <c r="C5" s="6">
        <v>116</v>
      </c>
      <c r="D5" s="6">
        <v>12065</v>
      </c>
    </row>
    <row r="6" spans="1:4" ht="14.5" customHeight="1" x14ac:dyDescent="0.25">
      <c r="A6" s="4" t="s">
        <v>64</v>
      </c>
      <c r="B6" s="6">
        <v>11890</v>
      </c>
      <c r="C6" s="6">
        <v>111</v>
      </c>
      <c r="D6" s="6">
        <v>12001</v>
      </c>
    </row>
    <row r="7" spans="1:4" ht="14.5" customHeight="1" x14ac:dyDescent="0.25">
      <c r="A7" s="4" t="s">
        <v>65</v>
      </c>
      <c r="B7" s="6">
        <v>11972</v>
      </c>
      <c r="C7" s="6">
        <v>111</v>
      </c>
      <c r="D7" s="6">
        <v>12083</v>
      </c>
    </row>
    <row r="8" spans="1:4" ht="14.5" customHeight="1" x14ac:dyDescent="0.25">
      <c r="A8" s="4" t="s">
        <v>66</v>
      </c>
      <c r="B8" s="6">
        <v>11886</v>
      </c>
      <c r="C8" s="6">
        <v>111</v>
      </c>
      <c r="D8" s="6">
        <v>11997</v>
      </c>
    </row>
    <row r="9" spans="1:4" ht="14.5" customHeight="1" x14ac:dyDescent="0.25">
      <c r="A9" s="4" t="s">
        <v>67</v>
      </c>
      <c r="B9" s="6">
        <v>11826</v>
      </c>
      <c r="C9" s="6">
        <v>112</v>
      </c>
      <c r="D9" s="6">
        <v>11938</v>
      </c>
    </row>
    <row r="10" spans="1:4" ht="14.5" customHeight="1" x14ac:dyDescent="0.25">
      <c r="A10" s="4" t="s">
        <v>68</v>
      </c>
      <c r="B10" s="6">
        <v>11636</v>
      </c>
      <c r="C10" s="6">
        <v>112</v>
      </c>
      <c r="D10" s="6">
        <v>11748</v>
      </c>
    </row>
    <row r="11" spans="1:4" ht="14.5" customHeight="1" x14ac:dyDescent="0.25">
      <c r="A11" s="4" t="s">
        <v>69</v>
      </c>
      <c r="B11" s="6">
        <v>11522</v>
      </c>
      <c r="C11" s="6">
        <v>111</v>
      </c>
      <c r="D11" s="6">
        <v>11633</v>
      </c>
    </row>
    <row r="12" spans="1:4" ht="14.5" customHeight="1" x14ac:dyDescent="0.25">
      <c r="A12" s="4" t="s">
        <v>70</v>
      </c>
      <c r="B12" s="6">
        <v>11414</v>
      </c>
      <c r="C12" s="6">
        <v>111</v>
      </c>
      <c r="D12" s="6">
        <v>11525</v>
      </c>
    </row>
    <row r="13" spans="1:4" ht="14.5" customHeight="1" x14ac:dyDescent="0.25">
      <c r="A13" s="4" t="s">
        <v>71</v>
      </c>
      <c r="B13" s="6">
        <v>12009</v>
      </c>
      <c r="C13" s="6">
        <v>112</v>
      </c>
      <c r="D13" s="6">
        <v>12121</v>
      </c>
    </row>
    <row r="14" spans="1:4" ht="14.5" customHeight="1" x14ac:dyDescent="0.25">
      <c r="A14" s="4" t="s">
        <v>72</v>
      </c>
      <c r="B14" s="6">
        <v>11098</v>
      </c>
      <c r="C14" s="6">
        <v>111</v>
      </c>
      <c r="D14" s="6">
        <v>11209</v>
      </c>
    </row>
    <row r="15" spans="1:4" x14ac:dyDescent="0.25">
      <c r="A15" s="4"/>
      <c r="B15" s="6"/>
      <c r="C15" s="6"/>
      <c r="D15" s="6"/>
    </row>
    <row r="16" spans="1:4" x14ac:dyDescent="0.25">
      <c r="A16" s="4"/>
      <c r="B16" s="6"/>
      <c r="C16" s="6"/>
      <c r="D16" s="6"/>
    </row>
    <row r="17" spans="1:4" x14ac:dyDescent="0.25">
      <c r="A17" s="4"/>
      <c r="B17" s="6"/>
      <c r="C17" s="6"/>
      <c r="D17" s="6"/>
    </row>
    <row r="18" spans="1:4" x14ac:dyDescent="0.25">
      <c r="A18" s="4"/>
      <c r="B18" s="6"/>
      <c r="C18" s="6"/>
      <c r="D18" s="6"/>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showGridLines="0" workbookViewId="0"/>
  </sheetViews>
  <sheetFormatPr defaultColWidth="10.90625" defaultRowHeight="12.5" x14ac:dyDescent="0.25"/>
  <cols>
    <col min="1" max="1" width="23.7265625" customWidth="1"/>
    <col min="2" max="2" width="20.7265625" customWidth="1"/>
    <col min="3" max="4" width="17.7265625" customWidth="1"/>
    <col min="5" max="5" width="15.7265625" customWidth="1"/>
    <col min="6" max="6" width="23.7265625" customWidth="1"/>
    <col min="7" max="7" width="20.7265625" customWidth="1"/>
    <col min="8" max="8" width="27.7265625" customWidth="1"/>
  </cols>
  <sheetData>
    <row r="1" spans="1:8" ht="14.5" customHeight="1" x14ac:dyDescent="0.3">
      <c r="A1" s="1" t="s">
        <v>73</v>
      </c>
    </row>
    <row r="2" spans="1:8" ht="29" customHeight="1" x14ac:dyDescent="0.3">
      <c r="A2" s="1" t="s">
        <v>58</v>
      </c>
    </row>
    <row r="3" spans="1:8" ht="14.5" customHeight="1" x14ac:dyDescent="0.25">
      <c r="A3" t="s">
        <v>59</v>
      </c>
    </row>
    <row r="4" spans="1:8" ht="14.5" customHeight="1" x14ac:dyDescent="0.25">
      <c r="A4" t="s">
        <v>74</v>
      </c>
    </row>
    <row r="5" spans="1:8" ht="14.5" customHeight="1" x14ac:dyDescent="0.25">
      <c r="A5" t="s">
        <v>75</v>
      </c>
    </row>
    <row r="6" spans="1:8" ht="14.5" customHeight="1" x14ac:dyDescent="0.25">
      <c r="A6" t="s">
        <v>76</v>
      </c>
    </row>
    <row r="7" spans="1:8" ht="29" customHeight="1" x14ac:dyDescent="0.3">
      <c r="A7" s="3" t="s">
        <v>27</v>
      </c>
      <c r="B7" s="5" t="s">
        <v>60</v>
      </c>
      <c r="C7" s="5" t="s">
        <v>77</v>
      </c>
      <c r="D7" s="5" t="s">
        <v>78</v>
      </c>
      <c r="E7" s="5" t="s">
        <v>79</v>
      </c>
      <c r="F7" s="5" t="s">
        <v>80</v>
      </c>
      <c r="G7" s="5" t="s">
        <v>81</v>
      </c>
      <c r="H7" s="5" t="s">
        <v>82</v>
      </c>
    </row>
    <row r="8" spans="1:8" ht="14.5" customHeight="1" x14ac:dyDescent="0.25">
      <c r="A8" s="4" t="s">
        <v>63</v>
      </c>
      <c r="B8" s="6">
        <v>11949</v>
      </c>
      <c r="C8" s="6">
        <v>252</v>
      </c>
      <c r="D8" s="6">
        <v>248</v>
      </c>
      <c r="E8" s="6">
        <v>59</v>
      </c>
      <c r="F8" s="6">
        <v>4827</v>
      </c>
      <c r="G8" s="6">
        <v>7122</v>
      </c>
      <c r="H8" s="6">
        <v>127</v>
      </c>
    </row>
    <row r="9" spans="1:8" ht="14.5" customHeight="1" x14ac:dyDescent="0.25">
      <c r="A9" s="4" t="s">
        <v>64</v>
      </c>
      <c r="B9" s="6">
        <v>11890</v>
      </c>
      <c r="C9" s="6">
        <v>181</v>
      </c>
      <c r="D9" s="6">
        <v>182</v>
      </c>
      <c r="E9" s="6">
        <v>72</v>
      </c>
      <c r="F9" s="6">
        <v>4718</v>
      </c>
      <c r="G9" s="6">
        <v>7172</v>
      </c>
      <c r="H9" s="6">
        <v>304</v>
      </c>
    </row>
    <row r="10" spans="1:8" ht="14.5" customHeight="1" x14ac:dyDescent="0.25">
      <c r="A10" s="4" t="s">
        <v>65</v>
      </c>
      <c r="B10" s="6">
        <v>11972</v>
      </c>
      <c r="C10" s="6">
        <v>242</v>
      </c>
      <c r="D10" s="6">
        <v>347</v>
      </c>
      <c r="E10" s="6">
        <v>40</v>
      </c>
      <c r="F10" s="6">
        <v>4687</v>
      </c>
      <c r="G10" s="6">
        <v>7285</v>
      </c>
      <c r="H10" s="6">
        <v>356</v>
      </c>
    </row>
    <row r="11" spans="1:8" ht="14.5" customHeight="1" x14ac:dyDescent="0.25">
      <c r="A11" s="4" t="s">
        <v>66</v>
      </c>
      <c r="B11" s="6">
        <v>11886</v>
      </c>
      <c r="C11" s="6">
        <v>220</v>
      </c>
      <c r="D11" s="6">
        <v>347</v>
      </c>
      <c r="E11" s="6">
        <v>35</v>
      </c>
      <c r="F11" s="6">
        <v>4678</v>
      </c>
      <c r="G11" s="6">
        <v>7208</v>
      </c>
      <c r="H11" s="6">
        <v>375</v>
      </c>
    </row>
    <row r="12" spans="1:8" ht="14.5" customHeight="1" x14ac:dyDescent="0.25">
      <c r="A12" s="4" t="s">
        <v>67</v>
      </c>
      <c r="B12" s="6">
        <v>11826</v>
      </c>
      <c r="C12" s="6">
        <v>239</v>
      </c>
      <c r="D12" s="6">
        <v>405</v>
      </c>
      <c r="E12" s="6">
        <v>32</v>
      </c>
      <c r="F12" s="6">
        <v>4716</v>
      </c>
      <c r="G12" s="6">
        <v>7110</v>
      </c>
      <c r="H12" s="6">
        <v>390</v>
      </c>
    </row>
    <row r="13" spans="1:8" ht="14.5" customHeight="1" x14ac:dyDescent="0.25">
      <c r="A13" s="4" t="s">
        <v>68</v>
      </c>
      <c r="B13" s="6">
        <v>11636</v>
      </c>
      <c r="C13" s="6">
        <v>236</v>
      </c>
      <c r="D13" s="6">
        <v>451</v>
      </c>
      <c r="E13" s="6">
        <v>23</v>
      </c>
      <c r="F13" s="6">
        <v>4697</v>
      </c>
      <c r="G13" s="6">
        <v>6939</v>
      </c>
      <c r="H13" s="6">
        <v>372</v>
      </c>
    </row>
    <row r="14" spans="1:8" ht="14.5" customHeight="1" x14ac:dyDescent="0.25">
      <c r="A14" s="4" t="s">
        <v>69</v>
      </c>
      <c r="B14" s="6">
        <v>11522</v>
      </c>
      <c r="C14" s="6">
        <v>308</v>
      </c>
      <c r="D14" s="6">
        <v>418</v>
      </c>
      <c r="E14" s="6">
        <v>19</v>
      </c>
      <c r="F14" s="6">
        <v>4743</v>
      </c>
      <c r="G14" s="6">
        <v>6779</v>
      </c>
      <c r="H14" s="6">
        <v>375</v>
      </c>
    </row>
    <row r="15" spans="1:8" ht="14.5" customHeight="1" x14ac:dyDescent="0.25">
      <c r="A15" s="4" t="s">
        <v>70</v>
      </c>
      <c r="B15" s="6">
        <v>11414</v>
      </c>
      <c r="C15" s="6">
        <v>297</v>
      </c>
      <c r="D15" s="6">
        <v>388</v>
      </c>
      <c r="E15" s="6">
        <v>15</v>
      </c>
      <c r="F15" s="6">
        <v>4787</v>
      </c>
      <c r="G15" s="6">
        <v>6627</v>
      </c>
      <c r="H15" s="6">
        <v>398</v>
      </c>
    </row>
    <row r="16" spans="1:8" ht="14.5" customHeight="1" x14ac:dyDescent="0.25">
      <c r="A16" s="4" t="s">
        <v>71</v>
      </c>
      <c r="B16" s="6">
        <v>12009</v>
      </c>
      <c r="C16" s="6">
        <v>990</v>
      </c>
      <c r="D16" s="6">
        <v>1512</v>
      </c>
      <c r="E16" s="6">
        <v>15</v>
      </c>
      <c r="F16" s="6">
        <v>5345</v>
      </c>
      <c r="G16" s="6">
        <v>6664</v>
      </c>
      <c r="H16" s="6">
        <v>409</v>
      </c>
    </row>
    <row r="17" spans="1:8" ht="14.5" customHeight="1" x14ac:dyDescent="0.25">
      <c r="A17" s="4" t="s">
        <v>72</v>
      </c>
      <c r="B17" s="6">
        <v>11098</v>
      </c>
      <c r="C17" s="6">
        <v>548</v>
      </c>
      <c r="D17" s="6">
        <v>705</v>
      </c>
      <c r="E17" s="6">
        <v>13</v>
      </c>
      <c r="F17" s="6">
        <v>5537</v>
      </c>
      <c r="G17" s="6">
        <v>5561</v>
      </c>
      <c r="H17" s="6">
        <v>430</v>
      </c>
    </row>
    <row r="18" spans="1:8" x14ac:dyDescent="0.25">
      <c r="A18" s="4"/>
      <c r="B18" s="6"/>
      <c r="C18" s="6"/>
      <c r="D18" s="6"/>
      <c r="E18" s="6"/>
      <c r="F18" s="6"/>
      <c r="G18" s="6"/>
      <c r="H18" s="6"/>
    </row>
    <row r="19" spans="1:8" x14ac:dyDescent="0.25">
      <c r="A19" s="4"/>
      <c r="B19" s="6"/>
      <c r="C19" s="6"/>
      <c r="D19" s="6"/>
      <c r="E19" s="6"/>
      <c r="F19" s="6"/>
      <c r="G19" s="6"/>
      <c r="H19" s="6"/>
    </row>
    <row r="20" spans="1:8" x14ac:dyDescent="0.25">
      <c r="A20" s="4"/>
      <c r="B20" s="6"/>
      <c r="C20" s="6"/>
      <c r="D20" s="6"/>
      <c r="E20" s="6"/>
      <c r="F20" s="6"/>
      <c r="G20" s="6"/>
      <c r="H20" s="6"/>
    </row>
    <row r="21" spans="1:8" x14ac:dyDescent="0.25">
      <c r="A21" s="4"/>
      <c r="B21" s="6"/>
      <c r="C21" s="6"/>
      <c r="D21" s="6"/>
      <c r="E21" s="6"/>
      <c r="F21" s="6"/>
      <c r="G21" s="6"/>
      <c r="H21" s="6"/>
    </row>
    <row r="22" spans="1:8" x14ac:dyDescent="0.25">
      <c r="A22" s="4"/>
      <c r="B22" s="6"/>
      <c r="C22" s="6"/>
      <c r="D22" s="6"/>
      <c r="E22" s="6"/>
      <c r="F22" s="6"/>
      <c r="G22" s="6"/>
      <c r="H22" s="6"/>
    </row>
    <row r="23" spans="1:8" x14ac:dyDescent="0.25">
      <c r="A23" s="4"/>
      <c r="B23" s="6"/>
      <c r="C23" s="6"/>
      <c r="D23" s="6"/>
      <c r="E23" s="6"/>
      <c r="F23" s="6"/>
      <c r="G23" s="6"/>
      <c r="H23" s="6"/>
    </row>
    <row r="24" spans="1:8" x14ac:dyDescent="0.25">
      <c r="A24" s="4"/>
      <c r="B24" s="6"/>
      <c r="C24" s="6"/>
      <c r="D24" s="6"/>
      <c r="E24" s="6"/>
      <c r="F24" s="6"/>
      <c r="G24" s="6"/>
      <c r="H24" s="6"/>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workbookViewId="0"/>
  </sheetViews>
  <sheetFormatPr defaultColWidth="10.90625" defaultRowHeight="12.5" x14ac:dyDescent="0.25"/>
  <cols>
    <col min="1" max="1" width="14.7265625" customWidth="1"/>
    <col min="2" max="2" width="20.7265625" customWidth="1"/>
    <col min="3" max="3" width="34.7265625" customWidth="1"/>
    <col min="4" max="4" width="48.7265625" customWidth="1"/>
    <col min="5" max="5" width="34.7265625" customWidth="1"/>
    <col min="6" max="7" width="29.7265625" customWidth="1"/>
    <col min="8" max="8" width="41.7265625" customWidth="1"/>
  </cols>
  <sheetData>
    <row r="1" spans="1:8" ht="14.5" customHeight="1" x14ac:dyDescent="0.3">
      <c r="A1" s="1" t="s">
        <v>83</v>
      </c>
    </row>
    <row r="2" spans="1:8" ht="29" customHeight="1" x14ac:dyDescent="0.3">
      <c r="A2" s="1" t="s">
        <v>58</v>
      </c>
    </row>
    <row r="3" spans="1:8" ht="14.5" customHeight="1" x14ac:dyDescent="0.25">
      <c r="A3" t="s">
        <v>59</v>
      </c>
    </row>
    <row r="4" spans="1:8" ht="14.5" customHeight="1" x14ac:dyDescent="0.25">
      <c r="A4" t="s">
        <v>84</v>
      </c>
    </row>
    <row r="5" spans="1:8" ht="29" customHeight="1" x14ac:dyDescent="0.3">
      <c r="A5" s="3" t="s">
        <v>27</v>
      </c>
      <c r="B5" s="5" t="s">
        <v>60</v>
      </c>
      <c r="C5" s="5" t="s">
        <v>85</v>
      </c>
      <c r="D5" s="5" t="s">
        <v>86</v>
      </c>
      <c r="E5" s="5" t="s">
        <v>5</v>
      </c>
      <c r="F5" s="5" t="s">
        <v>87</v>
      </c>
      <c r="G5" s="5" t="s">
        <v>88</v>
      </c>
      <c r="H5" s="5" t="s">
        <v>89</v>
      </c>
    </row>
    <row r="6" spans="1:8" ht="14.5" customHeight="1" x14ac:dyDescent="0.25">
      <c r="A6" s="4" t="s">
        <v>63</v>
      </c>
      <c r="B6" s="6">
        <v>11949</v>
      </c>
      <c r="C6" s="6">
        <v>995291339</v>
      </c>
      <c r="D6" s="7">
        <v>8240029296.3900003</v>
      </c>
      <c r="E6" s="7">
        <v>6229.25</v>
      </c>
      <c r="F6" s="6">
        <v>11665</v>
      </c>
      <c r="G6" s="6">
        <v>353458599</v>
      </c>
      <c r="H6" s="7">
        <v>35.513078949841002</v>
      </c>
    </row>
    <row r="7" spans="1:8" ht="14.5" customHeight="1" x14ac:dyDescent="0.25">
      <c r="A7" s="4" t="s">
        <v>64</v>
      </c>
      <c r="B7" s="6">
        <v>11890</v>
      </c>
      <c r="C7" s="6">
        <v>1015564061</v>
      </c>
      <c r="D7" s="7">
        <v>8126653936.6999998</v>
      </c>
      <c r="E7" s="7">
        <v>6383.875</v>
      </c>
      <c r="F7" s="6">
        <v>11804</v>
      </c>
      <c r="G7" s="6">
        <v>531794152</v>
      </c>
      <c r="H7" s="7">
        <v>52.364412292845003</v>
      </c>
    </row>
    <row r="8" spans="1:8" ht="14.5" customHeight="1" x14ac:dyDescent="0.25">
      <c r="A8" s="4" t="s">
        <v>65</v>
      </c>
      <c r="B8" s="6">
        <v>11972</v>
      </c>
      <c r="C8" s="6">
        <v>1013292403</v>
      </c>
      <c r="D8" s="7">
        <v>8014398557.6899996</v>
      </c>
      <c r="E8" s="7">
        <v>6367.4166666666697</v>
      </c>
      <c r="F8" s="6">
        <v>11892</v>
      </c>
      <c r="G8" s="6">
        <v>640687130</v>
      </c>
      <c r="H8" s="7">
        <v>63.2282575200556</v>
      </c>
    </row>
    <row r="9" spans="1:8" ht="14.5" customHeight="1" x14ac:dyDescent="0.25">
      <c r="A9" s="4" t="s">
        <v>66</v>
      </c>
      <c r="B9" s="6">
        <v>11886</v>
      </c>
      <c r="C9" s="6">
        <v>1015065205</v>
      </c>
      <c r="D9" s="7">
        <v>7701249598.9099998</v>
      </c>
      <c r="E9" s="7">
        <v>6429.2916666666697</v>
      </c>
      <c r="F9" s="6">
        <v>11809</v>
      </c>
      <c r="G9" s="6">
        <v>708987422</v>
      </c>
      <c r="H9" s="7">
        <v>69.846490502056</v>
      </c>
    </row>
    <row r="10" spans="1:8" ht="14.5" customHeight="1" x14ac:dyDescent="0.25">
      <c r="A10" s="4" t="s">
        <v>67</v>
      </c>
      <c r="B10" s="6">
        <v>11826</v>
      </c>
      <c r="C10" s="6">
        <v>1035763855</v>
      </c>
      <c r="D10" s="7">
        <v>8070667203.6099997</v>
      </c>
      <c r="E10" s="7">
        <v>6597.3333333333303</v>
      </c>
      <c r="F10" s="6">
        <v>11764</v>
      </c>
      <c r="G10" s="6">
        <v>802711352</v>
      </c>
      <c r="H10" s="7">
        <v>77.499455896730396</v>
      </c>
    </row>
    <row r="11" spans="1:8" ht="14.5" customHeight="1" x14ac:dyDescent="0.25">
      <c r="A11" s="4" t="s">
        <v>68</v>
      </c>
      <c r="B11" s="6">
        <v>11636</v>
      </c>
      <c r="C11" s="6">
        <v>1016769042</v>
      </c>
      <c r="D11" s="7">
        <v>8370301834.1700001</v>
      </c>
      <c r="E11" s="7">
        <v>6565.25</v>
      </c>
      <c r="F11" s="6">
        <v>11619</v>
      </c>
      <c r="G11" s="6">
        <v>957310564</v>
      </c>
      <c r="H11" s="7">
        <v>94.152213969551596</v>
      </c>
    </row>
    <row r="12" spans="1:8" ht="14.5" customHeight="1" x14ac:dyDescent="0.25">
      <c r="A12" s="4" t="s">
        <v>69</v>
      </c>
      <c r="B12" s="6">
        <v>11522</v>
      </c>
      <c r="C12" s="6">
        <v>1043054782</v>
      </c>
      <c r="D12" s="7">
        <v>8395600880.4799995</v>
      </c>
      <c r="E12" s="7">
        <v>6746.7916666666697</v>
      </c>
      <c r="F12" s="6">
        <v>11447</v>
      </c>
      <c r="G12" s="6">
        <v>995975658</v>
      </c>
      <c r="H12" s="7">
        <v>95.486418852351306</v>
      </c>
    </row>
    <row r="13" spans="1:8" ht="14.5" customHeight="1" x14ac:dyDescent="0.25">
      <c r="A13" s="4" t="s">
        <v>70</v>
      </c>
      <c r="B13" s="6">
        <v>11414</v>
      </c>
      <c r="C13" s="6">
        <v>1078984056</v>
      </c>
      <c r="D13" s="7">
        <v>9031137841.9200001</v>
      </c>
      <c r="E13" s="7">
        <v>6965.8333333333303</v>
      </c>
      <c r="F13" s="6">
        <v>11379</v>
      </c>
      <c r="G13" s="6">
        <v>1033587901</v>
      </c>
      <c r="H13" s="7">
        <v>95.792694549325205</v>
      </c>
    </row>
    <row r="14" spans="1:8" ht="14.5" customHeight="1" x14ac:dyDescent="0.25">
      <c r="A14" s="4" t="s">
        <v>71</v>
      </c>
      <c r="B14" s="6">
        <v>12009</v>
      </c>
      <c r="C14" s="6">
        <v>1112651232</v>
      </c>
      <c r="D14" s="7">
        <v>9462398524.0900002</v>
      </c>
      <c r="E14" s="7">
        <v>7107.5833333333303</v>
      </c>
      <c r="F14" s="6">
        <v>11979</v>
      </c>
      <c r="G14" s="6">
        <v>1071612423</v>
      </c>
      <c r="H14" s="7">
        <v>96.311619686410396</v>
      </c>
    </row>
    <row r="15" spans="1:8" ht="14.5" customHeight="1" x14ac:dyDescent="0.25">
      <c r="A15" s="4" t="s">
        <v>72</v>
      </c>
      <c r="B15" s="6">
        <v>11098</v>
      </c>
      <c r="C15" s="6">
        <v>1156322990</v>
      </c>
      <c r="D15" s="7">
        <v>9609508541.1499996</v>
      </c>
      <c r="E15" s="7">
        <v>7761.9166666666697</v>
      </c>
      <c r="F15" s="6">
        <v>11014</v>
      </c>
      <c r="G15" s="6">
        <v>1120215687</v>
      </c>
      <c r="H15" s="7">
        <v>96.877403345582493</v>
      </c>
    </row>
    <row r="16" spans="1:8" x14ac:dyDescent="0.25">
      <c r="A16" s="4"/>
      <c r="B16" s="6"/>
      <c r="C16" s="6"/>
      <c r="D16" s="7"/>
      <c r="E16" s="7"/>
      <c r="F16" s="6"/>
      <c r="G16" s="6"/>
      <c r="H16" s="7"/>
    </row>
    <row r="17" spans="1:8" x14ac:dyDescent="0.25">
      <c r="A17" s="4"/>
      <c r="B17" s="6"/>
      <c r="C17" s="6"/>
      <c r="D17" s="7"/>
      <c r="E17" s="7"/>
      <c r="F17" s="6"/>
      <c r="G17" s="6"/>
      <c r="H17" s="7"/>
    </row>
    <row r="18" spans="1:8" x14ac:dyDescent="0.25">
      <c r="A18" s="4"/>
      <c r="B18" s="6"/>
      <c r="C18" s="6"/>
      <c r="D18" s="7"/>
      <c r="E18" s="7"/>
      <c r="F18" s="6"/>
      <c r="G18" s="6"/>
      <c r="H18" s="7"/>
    </row>
    <row r="19" spans="1:8" x14ac:dyDescent="0.25">
      <c r="A19" s="4"/>
      <c r="B19" s="6"/>
      <c r="C19" s="6"/>
      <c r="D19" s="7"/>
      <c r="E19" s="7"/>
      <c r="F19" s="6"/>
      <c r="G19" s="6"/>
      <c r="H19" s="7"/>
    </row>
    <row r="20" spans="1:8" x14ac:dyDescent="0.25">
      <c r="A20" s="4"/>
      <c r="B20" s="6"/>
      <c r="C20" s="6"/>
      <c r="D20" s="7"/>
      <c r="E20" s="7"/>
      <c r="F20" s="6"/>
      <c r="G20" s="6"/>
      <c r="H20" s="7"/>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2"/>
  <sheetViews>
    <sheetView showGridLines="0" workbookViewId="0"/>
  </sheetViews>
  <sheetFormatPr defaultColWidth="10.90625" defaultRowHeight="12.5" x14ac:dyDescent="0.25"/>
  <cols>
    <col min="1" max="1" width="14.7265625" customWidth="1"/>
    <col min="2" max="2" width="22.7265625" customWidth="1"/>
    <col min="3" max="3" width="20.7265625" customWidth="1"/>
    <col min="4" max="4" width="15.7265625" customWidth="1"/>
  </cols>
  <sheetData>
    <row r="1" spans="1:4" ht="14.5" customHeight="1" x14ac:dyDescent="0.3">
      <c r="A1" s="1" t="s">
        <v>90</v>
      </c>
    </row>
    <row r="2" spans="1:4" ht="29" customHeight="1" x14ac:dyDescent="0.3">
      <c r="A2" s="1" t="s">
        <v>58</v>
      </c>
    </row>
    <row r="3" spans="1:4" ht="14.5" customHeight="1" x14ac:dyDescent="0.25">
      <c r="A3" t="s">
        <v>59</v>
      </c>
    </row>
    <row r="4" spans="1:4" ht="14.5" customHeight="1" x14ac:dyDescent="0.25">
      <c r="A4" t="s">
        <v>74</v>
      </c>
    </row>
    <row r="5" spans="1:4" ht="14.5" customHeight="1" x14ac:dyDescent="0.25">
      <c r="A5" t="s">
        <v>91</v>
      </c>
    </row>
    <row r="6" spans="1:4" ht="29" customHeight="1" x14ac:dyDescent="0.3">
      <c r="A6" s="3" t="s">
        <v>27</v>
      </c>
      <c r="B6" s="3" t="s">
        <v>92</v>
      </c>
      <c r="C6" s="5" t="s">
        <v>93</v>
      </c>
      <c r="D6" s="5" t="s">
        <v>94</v>
      </c>
    </row>
    <row r="7" spans="1:4" ht="14.5" customHeight="1" x14ac:dyDescent="0.25">
      <c r="A7" s="4" t="s">
        <v>63</v>
      </c>
      <c r="B7" s="4" t="s">
        <v>95</v>
      </c>
      <c r="C7" s="6">
        <v>505</v>
      </c>
      <c r="D7" s="6">
        <v>5995844</v>
      </c>
    </row>
    <row r="8" spans="1:4" ht="14.5" customHeight="1" x14ac:dyDescent="0.25">
      <c r="A8" s="4" t="s">
        <v>63</v>
      </c>
      <c r="B8" s="4" t="s">
        <v>96</v>
      </c>
      <c r="C8" s="6">
        <v>2113</v>
      </c>
      <c r="D8" s="6">
        <v>77796223</v>
      </c>
    </row>
    <row r="9" spans="1:4" ht="14.5" customHeight="1" x14ac:dyDescent="0.25">
      <c r="A9" s="4" t="s">
        <v>63</v>
      </c>
      <c r="B9" s="4" t="s">
        <v>97</v>
      </c>
      <c r="C9" s="6">
        <v>3019</v>
      </c>
      <c r="D9" s="6">
        <v>179019647</v>
      </c>
    </row>
    <row r="10" spans="1:4" ht="14.5" customHeight="1" x14ac:dyDescent="0.25">
      <c r="A10" s="4" t="s">
        <v>63</v>
      </c>
      <c r="B10" s="4" t="s">
        <v>98</v>
      </c>
      <c r="C10" s="6">
        <v>2460</v>
      </c>
      <c r="D10" s="6">
        <v>203122297</v>
      </c>
    </row>
    <row r="11" spans="1:4" ht="14.5" customHeight="1" x14ac:dyDescent="0.25">
      <c r="A11" s="4" t="s">
        <v>63</v>
      </c>
      <c r="B11" s="4" t="s">
        <v>99</v>
      </c>
      <c r="C11" s="6">
        <v>1649</v>
      </c>
      <c r="D11" s="6">
        <v>175657072</v>
      </c>
    </row>
    <row r="12" spans="1:4" ht="14.5" customHeight="1" x14ac:dyDescent="0.25">
      <c r="A12" s="4" t="s">
        <v>63</v>
      </c>
      <c r="B12" s="4" t="s">
        <v>100</v>
      </c>
      <c r="C12" s="6">
        <v>2203</v>
      </c>
      <c r="D12" s="6">
        <v>353700256</v>
      </c>
    </row>
    <row r="13" spans="1:4" ht="14.5" customHeight="1" x14ac:dyDescent="0.25">
      <c r="A13" s="4" t="s">
        <v>64</v>
      </c>
      <c r="B13" s="4" t="s">
        <v>95</v>
      </c>
      <c r="C13" s="6">
        <v>467</v>
      </c>
      <c r="D13" s="6">
        <v>5499610</v>
      </c>
    </row>
    <row r="14" spans="1:4" ht="14.5" customHeight="1" x14ac:dyDescent="0.25">
      <c r="A14" s="4" t="s">
        <v>64</v>
      </c>
      <c r="B14" s="4" t="s">
        <v>96</v>
      </c>
      <c r="C14" s="6">
        <v>1944</v>
      </c>
      <c r="D14" s="6">
        <v>72418001</v>
      </c>
    </row>
    <row r="15" spans="1:4" ht="14.5" customHeight="1" x14ac:dyDescent="0.25">
      <c r="A15" s="4" t="s">
        <v>64</v>
      </c>
      <c r="B15" s="4" t="s">
        <v>97</v>
      </c>
      <c r="C15" s="6">
        <v>2965</v>
      </c>
      <c r="D15" s="6">
        <v>176076659</v>
      </c>
    </row>
    <row r="16" spans="1:4" ht="14.5" customHeight="1" x14ac:dyDescent="0.25">
      <c r="A16" s="4" t="s">
        <v>64</v>
      </c>
      <c r="B16" s="4" t="s">
        <v>98</v>
      </c>
      <c r="C16" s="6">
        <v>2520</v>
      </c>
      <c r="D16" s="6">
        <v>208605333</v>
      </c>
    </row>
    <row r="17" spans="1:4" ht="14.5" customHeight="1" x14ac:dyDescent="0.25">
      <c r="A17" s="4" t="s">
        <v>64</v>
      </c>
      <c r="B17" s="4" t="s">
        <v>99</v>
      </c>
      <c r="C17" s="6">
        <v>1673</v>
      </c>
      <c r="D17" s="6">
        <v>178479679</v>
      </c>
    </row>
    <row r="18" spans="1:4" ht="14.5" customHeight="1" x14ac:dyDescent="0.25">
      <c r="A18" s="4" t="s">
        <v>64</v>
      </c>
      <c r="B18" s="4" t="s">
        <v>100</v>
      </c>
      <c r="C18" s="6">
        <v>2321</v>
      </c>
      <c r="D18" s="6">
        <v>374484779</v>
      </c>
    </row>
    <row r="19" spans="1:4" ht="14.5" customHeight="1" x14ac:dyDescent="0.25">
      <c r="A19" s="4" t="s">
        <v>65</v>
      </c>
      <c r="B19" s="4" t="s">
        <v>95</v>
      </c>
      <c r="C19" s="6">
        <v>511</v>
      </c>
      <c r="D19" s="6">
        <v>5612666</v>
      </c>
    </row>
    <row r="20" spans="1:4" ht="14.5" customHeight="1" x14ac:dyDescent="0.25">
      <c r="A20" s="4" t="s">
        <v>65</v>
      </c>
      <c r="B20" s="4" t="s">
        <v>96</v>
      </c>
      <c r="C20" s="6">
        <v>1958</v>
      </c>
      <c r="D20" s="6">
        <v>72043311</v>
      </c>
    </row>
    <row r="21" spans="1:4" ht="14.5" customHeight="1" x14ac:dyDescent="0.25">
      <c r="A21" s="4" t="s">
        <v>65</v>
      </c>
      <c r="B21" s="4" t="s">
        <v>97</v>
      </c>
      <c r="C21" s="6">
        <v>3022</v>
      </c>
      <c r="D21" s="6">
        <v>179347639</v>
      </c>
    </row>
    <row r="22" spans="1:4" ht="14.5" customHeight="1" x14ac:dyDescent="0.25">
      <c r="A22" s="4" t="s">
        <v>65</v>
      </c>
      <c r="B22" s="4" t="s">
        <v>98</v>
      </c>
      <c r="C22" s="6">
        <v>2502</v>
      </c>
      <c r="D22" s="6">
        <v>207503520</v>
      </c>
    </row>
    <row r="23" spans="1:4" ht="14.5" customHeight="1" x14ac:dyDescent="0.25">
      <c r="A23" s="4" t="s">
        <v>65</v>
      </c>
      <c r="B23" s="4" t="s">
        <v>99</v>
      </c>
      <c r="C23" s="6">
        <v>1690</v>
      </c>
      <c r="D23" s="6">
        <v>179967513</v>
      </c>
    </row>
    <row r="24" spans="1:4" ht="14.5" customHeight="1" x14ac:dyDescent="0.25">
      <c r="A24" s="4" t="s">
        <v>65</v>
      </c>
      <c r="B24" s="4" t="s">
        <v>100</v>
      </c>
      <c r="C24" s="6">
        <v>2289</v>
      </c>
      <c r="D24" s="6">
        <v>368817754</v>
      </c>
    </row>
    <row r="25" spans="1:4" ht="14.5" customHeight="1" x14ac:dyDescent="0.25">
      <c r="A25" s="4" t="s">
        <v>66</v>
      </c>
      <c r="B25" s="4" t="s">
        <v>95</v>
      </c>
      <c r="C25" s="6">
        <v>503</v>
      </c>
      <c r="D25" s="6">
        <v>5417727</v>
      </c>
    </row>
    <row r="26" spans="1:4" ht="14.5" customHeight="1" x14ac:dyDescent="0.25">
      <c r="A26" s="4" t="s">
        <v>66</v>
      </c>
      <c r="B26" s="4" t="s">
        <v>96</v>
      </c>
      <c r="C26" s="6">
        <v>1862</v>
      </c>
      <c r="D26" s="6">
        <v>68282809</v>
      </c>
    </row>
    <row r="27" spans="1:4" ht="14.5" customHeight="1" x14ac:dyDescent="0.25">
      <c r="A27" s="4" t="s">
        <v>66</v>
      </c>
      <c r="B27" s="4" t="s">
        <v>97</v>
      </c>
      <c r="C27" s="6">
        <v>2980</v>
      </c>
      <c r="D27" s="6">
        <v>176937539</v>
      </c>
    </row>
    <row r="28" spans="1:4" ht="14.5" customHeight="1" x14ac:dyDescent="0.25">
      <c r="A28" s="4" t="s">
        <v>66</v>
      </c>
      <c r="B28" s="4" t="s">
        <v>98</v>
      </c>
      <c r="C28" s="6">
        <v>2556</v>
      </c>
      <c r="D28" s="6">
        <v>211870911</v>
      </c>
    </row>
    <row r="29" spans="1:4" ht="14.5" customHeight="1" x14ac:dyDescent="0.25">
      <c r="A29" s="4" t="s">
        <v>66</v>
      </c>
      <c r="B29" s="4" t="s">
        <v>99</v>
      </c>
      <c r="C29" s="6">
        <v>1670</v>
      </c>
      <c r="D29" s="6">
        <v>177624039</v>
      </c>
    </row>
    <row r="30" spans="1:4" ht="14.5" customHeight="1" x14ac:dyDescent="0.25">
      <c r="A30" s="4" t="s">
        <v>66</v>
      </c>
      <c r="B30" s="4" t="s">
        <v>100</v>
      </c>
      <c r="C30" s="6">
        <v>2315</v>
      </c>
      <c r="D30" s="6">
        <v>374932180</v>
      </c>
    </row>
    <row r="31" spans="1:4" ht="14.5" customHeight="1" x14ac:dyDescent="0.25">
      <c r="A31" s="4" t="s">
        <v>67</v>
      </c>
      <c r="B31" s="4" t="s">
        <v>95</v>
      </c>
      <c r="C31" s="6">
        <v>460</v>
      </c>
      <c r="D31" s="6">
        <v>4817649</v>
      </c>
    </row>
    <row r="32" spans="1:4" ht="14.5" customHeight="1" x14ac:dyDescent="0.25">
      <c r="A32" s="4" t="s">
        <v>67</v>
      </c>
      <c r="B32" s="4" t="s">
        <v>96</v>
      </c>
      <c r="C32" s="6">
        <v>1685</v>
      </c>
      <c r="D32" s="6">
        <v>61474904</v>
      </c>
    </row>
    <row r="33" spans="1:4" ht="14.5" customHeight="1" x14ac:dyDescent="0.25">
      <c r="A33" s="4" t="s">
        <v>67</v>
      </c>
      <c r="B33" s="4" t="s">
        <v>97</v>
      </c>
      <c r="C33" s="6">
        <v>2865</v>
      </c>
      <c r="D33" s="6">
        <v>168785126</v>
      </c>
    </row>
    <row r="34" spans="1:4" ht="14.5" customHeight="1" x14ac:dyDescent="0.25">
      <c r="A34" s="4" t="s">
        <v>67</v>
      </c>
      <c r="B34" s="4" t="s">
        <v>98</v>
      </c>
      <c r="C34" s="6">
        <v>2665</v>
      </c>
      <c r="D34" s="6">
        <v>219573749</v>
      </c>
    </row>
    <row r="35" spans="1:4" ht="14.5" customHeight="1" x14ac:dyDescent="0.25">
      <c r="A35" s="4" t="s">
        <v>67</v>
      </c>
      <c r="B35" s="4" t="s">
        <v>99</v>
      </c>
      <c r="C35" s="6">
        <v>1711</v>
      </c>
      <c r="D35" s="6">
        <v>182087865</v>
      </c>
    </row>
    <row r="36" spans="1:4" ht="14.5" customHeight="1" x14ac:dyDescent="0.25">
      <c r="A36" s="4" t="s">
        <v>67</v>
      </c>
      <c r="B36" s="4" t="s">
        <v>100</v>
      </c>
      <c r="C36" s="6">
        <v>2440</v>
      </c>
      <c r="D36" s="6">
        <v>399024562</v>
      </c>
    </row>
    <row r="37" spans="1:4" ht="14.5" customHeight="1" x14ac:dyDescent="0.25">
      <c r="A37" s="4" t="s">
        <v>68</v>
      </c>
      <c r="B37" s="4" t="s">
        <v>95</v>
      </c>
      <c r="C37" s="6">
        <v>451</v>
      </c>
      <c r="D37" s="6">
        <v>4874167</v>
      </c>
    </row>
    <row r="38" spans="1:4" ht="14.5" customHeight="1" x14ac:dyDescent="0.25">
      <c r="A38" s="4" t="s">
        <v>68</v>
      </c>
      <c r="B38" s="4" t="s">
        <v>96</v>
      </c>
      <c r="C38" s="6">
        <v>1685</v>
      </c>
      <c r="D38" s="6">
        <v>61356783</v>
      </c>
    </row>
    <row r="39" spans="1:4" ht="14.5" customHeight="1" x14ac:dyDescent="0.25">
      <c r="A39" s="4" t="s">
        <v>68</v>
      </c>
      <c r="B39" s="4" t="s">
        <v>97</v>
      </c>
      <c r="C39" s="6">
        <v>2799</v>
      </c>
      <c r="D39" s="6">
        <v>165194174</v>
      </c>
    </row>
    <row r="40" spans="1:4" ht="14.5" customHeight="1" x14ac:dyDescent="0.25">
      <c r="A40" s="4" t="s">
        <v>68</v>
      </c>
      <c r="B40" s="4" t="s">
        <v>98</v>
      </c>
      <c r="C40" s="6">
        <v>2688</v>
      </c>
      <c r="D40" s="6">
        <v>219363248</v>
      </c>
    </row>
    <row r="41" spans="1:4" ht="14.5" customHeight="1" x14ac:dyDescent="0.25">
      <c r="A41" s="4" t="s">
        <v>68</v>
      </c>
      <c r="B41" s="4" t="s">
        <v>99</v>
      </c>
      <c r="C41" s="6">
        <v>1736</v>
      </c>
      <c r="D41" s="6">
        <v>183037884</v>
      </c>
    </row>
    <row r="42" spans="1:4" ht="14.5" customHeight="1" x14ac:dyDescent="0.25">
      <c r="A42" s="4" t="s">
        <v>68</v>
      </c>
      <c r="B42" s="4" t="s">
        <v>100</v>
      </c>
      <c r="C42" s="6">
        <v>2277</v>
      </c>
      <c r="D42" s="6">
        <v>382942786</v>
      </c>
    </row>
    <row r="43" spans="1:4" ht="14.5" customHeight="1" x14ac:dyDescent="0.25">
      <c r="A43" s="4" t="s">
        <v>69</v>
      </c>
      <c r="B43" s="4" t="s">
        <v>95</v>
      </c>
      <c r="C43" s="6">
        <v>465</v>
      </c>
      <c r="D43" s="6">
        <v>4643184</v>
      </c>
    </row>
    <row r="44" spans="1:4" ht="14.5" customHeight="1" x14ac:dyDescent="0.25">
      <c r="A44" s="4" t="s">
        <v>69</v>
      </c>
      <c r="B44" s="4" t="s">
        <v>96</v>
      </c>
      <c r="C44" s="6">
        <v>1465</v>
      </c>
      <c r="D44" s="6">
        <v>53327537</v>
      </c>
    </row>
    <row r="45" spans="1:4" ht="14.5" customHeight="1" x14ac:dyDescent="0.25">
      <c r="A45" s="4" t="s">
        <v>69</v>
      </c>
      <c r="B45" s="4" t="s">
        <v>97</v>
      </c>
      <c r="C45" s="6">
        <v>2741</v>
      </c>
      <c r="D45" s="6">
        <v>161611794</v>
      </c>
    </row>
    <row r="46" spans="1:4" ht="14.5" customHeight="1" x14ac:dyDescent="0.25">
      <c r="A46" s="4" t="s">
        <v>69</v>
      </c>
      <c r="B46" s="4" t="s">
        <v>98</v>
      </c>
      <c r="C46" s="6">
        <v>2661</v>
      </c>
      <c r="D46" s="6">
        <v>219398076</v>
      </c>
    </row>
    <row r="47" spans="1:4" ht="14.5" customHeight="1" x14ac:dyDescent="0.25">
      <c r="A47" s="4" t="s">
        <v>69</v>
      </c>
      <c r="B47" s="4" t="s">
        <v>99</v>
      </c>
      <c r="C47" s="6">
        <v>1741</v>
      </c>
      <c r="D47" s="6">
        <v>183725133</v>
      </c>
    </row>
    <row r="48" spans="1:4" ht="14.5" customHeight="1" x14ac:dyDescent="0.25">
      <c r="A48" s="4" t="s">
        <v>69</v>
      </c>
      <c r="B48" s="4" t="s">
        <v>100</v>
      </c>
      <c r="C48" s="6">
        <v>2449</v>
      </c>
      <c r="D48" s="6">
        <v>420349058</v>
      </c>
    </row>
    <row r="49" spans="1:4" ht="14.5" customHeight="1" x14ac:dyDescent="0.25">
      <c r="A49" s="4" t="s">
        <v>70</v>
      </c>
      <c r="B49" s="4" t="s">
        <v>95</v>
      </c>
      <c r="C49" s="6">
        <v>395</v>
      </c>
      <c r="D49" s="6">
        <v>4125826</v>
      </c>
    </row>
    <row r="50" spans="1:4" ht="14.5" customHeight="1" x14ac:dyDescent="0.25">
      <c r="A50" s="4" t="s">
        <v>70</v>
      </c>
      <c r="B50" s="4" t="s">
        <v>96</v>
      </c>
      <c r="C50" s="6">
        <v>1372</v>
      </c>
      <c r="D50" s="6">
        <v>49263562</v>
      </c>
    </row>
    <row r="51" spans="1:4" ht="14.5" customHeight="1" x14ac:dyDescent="0.25">
      <c r="A51" s="4" t="s">
        <v>70</v>
      </c>
      <c r="B51" s="4" t="s">
        <v>97</v>
      </c>
      <c r="C51" s="6">
        <v>2581</v>
      </c>
      <c r="D51" s="6">
        <v>151917443</v>
      </c>
    </row>
    <row r="52" spans="1:4" ht="14.5" customHeight="1" x14ac:dyDescent="0.25">
      <c r="A52" s="4" t="s">
        <v>70</v>
      </c>
      <c r="B52" s="4" t="s">
        <v>98</v>
      </c>
      <c r="C52" s="6">
        <v>2600</v>
      </c>
      <c r="D52" s="6">
        <v>213543855</v>
      </c>
    </row>
    <row r="53" spans="1:4" ht="14.5" customHeight="1" x14ac:dyDescent="0.25">
      <c r="A53" s="4" t="s">
        <v>70</v>
      </c>
      <c r="B53" s="4" t="s">
        <v>99</v>
      </c>
      <c r="C53" s="6">
        <v>1739</v>
      </c>
      <c r="D53" s="6">
        <v>184140930</v>
      </c>
    </row>
    <row r="54" spans="1:4" ht="14.5" customHeight="1" x14ac:dyDescent="0.25">
      <c r="A54" s="4" t="s">
        <v>70</v>
      </c>
      <c r="B54" s="4" t="s">
        <v>100</v>
      </c>
      <c r="C54" s="6">
        <v>2727</v>
      </c>
      <c r="D54" s="6">
        <v>475992440</v>
      </c>
    </row>
    <row r="55" spans="1:4" ht="14.5" customHeight="1" x14ac:dyDescent="0.25">
      <c r="A55" s="4" t="s">
        <v>71</v>
      </c>
      <c r="B55" s="4" t="s">
        <v>95</v>
      </c>
      <c r="C55" s="6">
        <v>581</v>
      </c>
      <c r="D55" s="6">
        <v>4279683</v>
      </c>
    </row>
    <row r="56" spans="1:4" ht="14.5" customHeight="1" x14ac:dyDescent="0.25">
      <c r="A56" s="4" t="s">
        <v>71</v>
      </c>
      <c r="B56" s="4" t="s">
        <v>96</v>
      </c>
      <c r="C56" s="6">
        <v>1301</v>
      </c>
      <c r="D56" s="6">
        <v>41568887</v>
      </c>
    </row>
    <row r="57" spans="1:4" ht="14.5" customHeight="1" x14ac:dyDescent="0.25">
      <c r="A57" s="4" t="s">
        <v>71</v>
      </c>
      <c r="B57" s="4" t="s">
        <v>97</v>
      </c>
      <c r="C57" s="6">
        <v>2564</v>
      </c>
      <c r="D57" s="6">
        <v>135584336</v>
      </c>
    </row>
    <row r="58" spans="1:4" ht="14.5" customHeight="1" x14ac:dyDescent="0.25">
      <c r="A58" s="4" t="s">
        <v>71</v>
      </c>
      <c r="B58" s="4" t="s">
        <v>98</v>
      </c>
      <c r="C58" s="6">
        <v>2643</v>
      </c>
      <c r="D58" s="6">
        <v>201868179</v>
      </c>
    </row>
    <row r="59" spans="1:4" ht="14.5" customHeight="1" x14ac:dyDescent="0.25">
      <c r="A59" s="4" t="s">
        <v>71</v>
      </c>
      <c r="B59" s="4" t="s">
        <v>99</v>
      </c>
      <c r="C59" s="6">
        <v>1870</v>
      </c>
      <c r="D59" s="6">
        <v>189968708</v>
      </c>
    </row>
    <row r="60" spans="1:4" ht="14.5" customHeight="1" x14ac:dyDescent="0.25">
      <c r="A60" s="4" t="s">
        <v>71</v>
      </c>
      <c r="B60" s="4" t="s">
        <v>100</v>
      </c>
      <c r="C60" s="6">
        <v>3050</v>
      </c>
      <c r="D60" s="6">
        <v>539381439</v>
      </c>
    </row>
    <row r="61" spans="1:4" ht="14.5" customHeight="1" x14ac:dyDescent="0.25">
      <c r="A61" s="4" t="s">
        <v>72</v>
      </c>
      <c r="B61" s="4" t="s">
        <v>95</v>
      </c>
      <c r="C61" s="6">
        <v>406</v>
      </c>
      <c r="D61" s="6">
        <v>3347085</v>
      </c>
    </row>
    <row r="62" spans="1:4" ht="14.5" customHeight="1" x14ac:dyDescent="0.25">
      <c r="A62" s="4" t="s">
        <v>72</v>
      </c>
      <c r="B62" s="4" t="s">
        <v>96</v>
      </c>
      <c r="C62" s="6">
        <v>951</v>
      </c>
      <c r="D62" s="6">
        <v>32015254</v>
      </c>
    </row>
    <row r="63" spans="1:4" ht="14.5" customHeight="1" x14ac:dyDescent="0.25">
      <c r="A63" s="4" t="s">
        <v>72</v>
      </c>
      <c r="B63" s="4" t="s">
        <v>97</v>
      </c>
      <c r="C63" s="6">
        <v>2073</v>
      </c>
      <c r="D63" s="6">
        <v>117083640</v>
      </c>
    </row>
    <row r="64" spans="1:4" ht="14.5" customHeight="1" x14ac:dyDescent="0.25">
      <c r="A64" s="4" t="s">
        <v>72</v>
      </c>
      <c r="B64" s="4" t="s">
        <v>98</v>
      </c>
      <c r="C64" s="6">
        <v>2389</v>
      </c>
      <c r="D64" s="6">
        <v>192338644</v>
      </c>
    </row>
    <row r="65" spans="1:4" ht="14.5" customHeight="1" x14ac:dyDescent="0.25">
      <c r="A65" s="4" t="s">
        <v>72</v>
      </c>
      <c r="B65" s="4" t="s">
        <v>99</v>
      </c>
      <c r="C65" s="6">
        <v>1905</v>
      </c>
      <c r="D65" s="6">
        <v>197110136</v>
      </c>
    </row>
    <row r="66" spans="1:4" ht="14.5" customHeight="1" x14ac:dyDescent="0.25">
      <c r="A66" s="4" t="s">
        <v>72</v>
      </c>
      <c r="B66" s="4" t="s">
        <v>100</v>
      </c>
      <c r="C66" s="6">
        <v>3374</v>
      </c>
      <c r="D66" s="6">
        <v>614428231</v>
      </c>
    </row>
    <row r="67" spans="1:4" x14ac:dyDescent="0.25">
      <c r="A67" s="4"/>
      <c r="B67" s="4"/>
      <c r="C67" s="6"/>
      <c r="D67" s="6"/>
    </row>
    <row r="68" spans="1:4" x14ac:dyDescent="0.25">
      <c r="A68" s="4"/>
      <c r="B68" s="4"/>
      <c r="C68" s="6"/>
      <c r="D68" s="6"/>
    </row>
    <row r="69" spans="1:4" x14ac:dyDescent="0.25">
      <c r="A69" s="4"/>
      <c r="B69" s="4"/>
      <c r="C69" s="6"/>
      <c r="D69" s="6"/>
    </row>
    <row r="70" spans="1:4" x14ac:dyDescent="0.25">
      <c r="A70" s="4"/>
      <c r="B70" s="4"/>
      <c r="C70" s="6"/>
      <c r="D70" s="6"/>
    </row>
    <row r="71" spans="1:4" x14ac:dyDescent="0.25">
      <c r="A71" s="4"/>
      <c r="B71" s="4"/>
      <c r="C71" s="6"/>
      <c r="D71" s="6"/>
    </row>
    <row r="72" spans="1:4" x14ac:dyDescent="0.25">
      <c r="A72" s="4"/>
      <c r="B72" s="4"/>
      <c r="C72" s="6"/>
      <c r="D72" s="6"/>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6"/>
  <sheetViews>
    <sheetView showGridLines="0" workbookViewId="0"/>
  </sheetViews>
  <sheetFormatPr defaultColWidth="10.90625" defaultRowHeight="12.5" x14ac:dyDescent="0.25"/>
  <cols>
    <col min="1" max="1" width="14.7265625" customWidth="1"/>
    <col min="2" max="2" width="20.7265625" customWidth="1"/>
    <col min="3" max="3" width="40.7265625" customWidth="1"/>
    <col min="4" max="4" width="45.7265625" customWidth="1"/>
    <col min="5" max="5" width="35.7265625" customWidth="1"/>
    <col min="6" max="6" width="26.7265625" customWidth="1"/>
    <col min="7" max="7" width="35.7265625" customWidth="1"/>
    <col min="8" max="8" width="34.7265625" customWidth="1"/>
    <col min="9" max="9" width="39.7265625" customWidth="1"/>
    <col min="10" max="10" width="38.7265625" customWidth="1"/>
    <col min="11" max="11" width="39.7265625" customWidth="1"/>
    <col min="12" max="12" width="38.7265625" customWidth="1"/>
    <col min="13" max="13" width="52.7265625" customWidth="1"/>
    <col min="14" max="14" width="51.7265625" customWidth="1"/>
    <col min="15" max="15" width="41.7265625" customWidth="1"/>
    <col min="16" max="17" width="40.7265625" customWidth="1"/>
    <col min="18" max="18" width="35.7265625" customWidth="1"/>
    <col min="19" max="19" width="39.7265625" customWidth="1"/>
    <col min="20" max="20" width="25.7265625" customWidth="1"/>
    <col min="21" max="21" width="20.7265625" customWidth="1"/>
    <col min="22" max="23" width="24.7265625" customWidth="1"/>
    <col min="24" max="24" width="23.7265625" customWidth="1"/>
  </cols>
  <sheetData>
    <row r="1" spans="1:24" ht="14.5" customHeight="1" x14ac:dyDescent="0.3">
      <c r="A1" s="1" t="s">
        <v>101</v>
      </c>
    </row>
    <row r="2" spans="1:24" ht="29" customHeight="1" x14ac:dyDescent="0.3">
      <c r="A2" s="1" t="s">
        <v>58</v>
      </c>
    </row>
    <row r="3" spans="1:24" ht="14.5" customHeight="1" x14ac:dyDescent="0.25">
      <c r="A3" t="s">
        <v>59</v>
      </c>
    </row>
    <row r="4" spans="1:24" ht="14.5" customHeight="1" x14ac:dyDescent="0.25">
      <c r="A4" t="s">
        <v>74</v>
      </c>
    </row>
    <row r="5" spans="1:24" ht="14.5" customHeight="1" x14ac:dyDescent="0.25">
      <c r="A5" t="s">
        <v>102</v>
      </c>
    </row>
    <row r="6" spans="1:24" ht="14.5" customHeight="1" x14ac:dyDescent="0.25">
      <c r="A6" t="s">
        <v>103</v>
      </c>
    </row>
    <row r="7" spans="1:24" ht="14.5" customHeight="1" x14ac:dyDescent="0.25">
      <c r="A7" t="s">
        <v>104</v>
      </c>
    </row>
    <row r="8" spans="1:24" ht="29" customHeight="1" x14ac:dyDescent="0.3">
      <c r="A8" s="3" t="s">
        <v>27</v>
      </c>
      <c r="B8" s="5" t="s">
        <v>60</v>
      </c>
      <c r="C8" s="5" t="s">
        <v>105</v>
      </c>
      <c r="D8" s="5" t="s">
        <v>106</v>
      </c>
      <c r="E8" s="5" t="s">
        <v>107</v>
      </c>
      <c r="F8" s="5" t="s">
        <v>108</v>
      </c>
      <c r="G8" s="5" t="s">
        <v>109</v>
      </c>
      <c r="H8" s="5" t="s">
        <v>110</v>
      </c>
      <c r="I8" s="5" t="s">
        <v>111</v>
      </c>
      <c r="J8" s="5" t="s">
        <v>112</v>
      </c>
      <c r="K8" s="5" t="s">
        <v>113</v>
      </c>
      <c r="L8" s="5" t="s">
        <v>114</v>
      </c>
      <c r="M8" s="5" t="s">
        <v>115</v>
      </c>
      <c r="N8" s="5" t="s">
        <v>116</v>
      </c>
      <c r="O8" s="5" t="s">
        <v>117</v>
      </c>
      <c r="P8" s="5" t="s">
        <v>118</v>
      </c>
      <c r="Q8" s="5" t="s">
        <v>119</v>
      </c>
      <c r="R8" s="5" t="s">
        <v>120</v>
      </c>
      <c r="S8" s="5" t="s">
        <v>121</v>
      </c>
      <c r="T8" s="5" t="s">
        <v>122</v>
      </c>
      <c r="U8" s="5" t="s">
        <v>123</v>
      </c>
      <c r="V8" s="5" t="s">
        <v>124</v>
      </c>
      <c r="W8" s="5" t="s">
        <v>125</v>
      </c>
      <c r="X8" s="5" t="s">
        <v>126</v>
      </c>
    </row>
    <row r="9" spans="1:24" ht="14.5" customHeight="1" x14ac:dyDescent="0.25">
      <c r="A9" s="4" t="s">
        <v>63</v>
      </c>
      <c r="B9" s="6">
        <v>11949</v>
      </c>
      <c r="C9" s="6">
        <v>1014548887</v>
      </c>
      <c r="D9" s="7">
        <v>913088889.34000003</v>
      </c>
      <c r="E9" s="7">
        <v>84906.593606159498</v>
      </c>
      <c r="F9" s="7">
        <v>8.1199999999999992</v>
      </c>
      <c r="G9" s="6">
        <v>8843</v>
      </c>
      <c r="H9" s="7">
        <v>9657849.6500000004</v>
      </c>
      <c r="I9" s="6">
        <v>11836</v>
      </c>
      <c r="J9" s="7">
        <v>27031496.609999999</v>
      </c>
      <c r="K9" s="6">
        <v>11881</v>
      </c>
      <c r="L9" s="7">
        <v>6627711.0300000003</v>
      </c>
      <c r="M9" s="6">
        <v>11614</v>
      </c>
      <c r="N9" s="7">
        <v>10255544.07</v>
      </c>
      <c r="O9" s="6">
        <v>8271</v>
      </c>
      <c r="P9" s="7">
        <v>235068.6</v>
      </c>
      <c r="Q9" s="6">
        <v>11908</v>
      </c>
      <c r="R9" s="6">
        <v>7995118</v>
      </c>
      <c r="S9" s="7">
        <v>31688788.170000002</v>
      </c>
      <c r="T9" s="6">
        <v>8977</v>
      </c>
      <c r="U9" s="6">
        <v>172673</v>
      </c>
      <c r="V9" s="7">
        <v>4845826.7300000004</v>
      </c>
      <c r="W9" s="6">
        <v>0</v>
      </c>
      <c r="X9" s="7">
        <v>0</v>
      </c>
    </row>
    <row r="10" spans="1:24" ht="14.5" customHeight="1" x14ac:dyDescent="0.25">
      <c r="A10" s="4" t="s">
        <v>64</v>
      </c>
      <c r="B10" s="6">
        <v>11890</v>
      </c>
      <c r="C10" s="6">
        <v>1034744768</v>
      </c>
      <c r="D10" s="7">
        <v>1010685017.77</v>
      </c>
      <c r="E10" s="7">
        <v>87026.473338940297</v>
      </c>
      <c r="F10" s="7">
        <v>7.85</v>
      </c>
      <c r="G10" s="6">
        <v>8783</v>
      </c>
      <c r="H10" s="7">
        <v>9269959.5999999996</v>
      </c>
      <c r="I10" s="6">
        <v>11775</v>
      </c>
      <c r="J10" s="7">
        <v>27519800.850000001</v>
      </c>
      <c r="K10" s="6">
        <v>11826</v>
      </c>
      <c r="L10" s="7">
        <v>6525510.1900000004</v>
      </c>
      <c r="M10" s="6">
        <v>11569</v>
      </c>
      <c r="N10" s="7">
        <v>10128574.119999999</v>
      </c>
      <c r="O10" s="6">
        <v>6743</v>
      </c>
      <c r="P10" s="7">
        <v>191560.2</v>
      </c>
      <c r="Q10" s="6">
        <v>11851</v>
      </c>
      <c r="R10" s="6">
        <v>8017649</v>
      </c>
      <c r="S10" s="7">
        <v>32273943.91</v>
      </c>
      <c r="T10" s="6">
        <v>9031</v>
      </c>
      <c r="U10" s="6">
        <v>159848</v>
      </c>
      <c r="V10" s="7">
        <v>4779631.68</v>
      </c>
      <c r="W10" s="6">
        <v>0</v>
      </c>
      <c r="X10" s="7">
        <v>0</v>
      </c>
    </row>
    <row r="11" spans="1:24" ht="14.5" customHeight="1" x14ac:dyDescent="0.25">
      <c r="A11" s="4" t="s">
        <v>65</v>
      </c>
      <c r="B11" s="6">
        <v>11972</v>
      </c>
      <c r="C11" s="6">
        <v>1032082154</v>
      </c>
      <c r="D11" s="7">
        <v>1307335395</v>
      </c>
      <c r="E11" s="7">
        <v>86207.998162378906</v>
      </c>
      <c r="F11" s="7">
        <v>7.77</v>
      </c>
      <c r="G11" s="6">
        <v>8740</v>
      </c>
      <c r="H11" s="7">
        <v>9005212.9499999993</v>
      </c>
      <c r="I11" s="6">
        <v>11853</v>
      </c>
      <c r="J11" s="7">
        <v>27338789.039999999</v>
      </c>
      <c r="K11" s="6">
        <v>11896</v>
      </c>
      <c r="L11" s="7">
        <v>6312011.6299999999</v>
      </c>
      <c r="M11" s="6">
        <v>11524</v>
      </c>
      <c r="N11" s="7">
        <v>9019719.3200000003</v>
      </c>
      <c r="O11" s="6">
        <v>6109</v>
      </c>
      <c r="P11" s="7">
        <v>160206.79999999999</v>
      </c>
      <c r="Q11" s="6">
        <v>11932</v>
      </c>
      <c r="R11" s="6">
        <v>7904564</v>
      </c>
      <c r="S11" s="7">
        <v>31055381.969999999</v>
      </c>
      <c r="T11" s="6">
        <v>8555</v>
      </c>
      <c r="U11" s="6">
        <v>130630</v>
      </c>
      <c r="V11" s="7">
        <v>4070711.73</v>
      </c>
      <c r="W11" s="6">
        <v>0</v>
      </c>
      <c r="X11" s="7">
        <v>0</v>
      </c>
    </row>
    <row r="12" spans="1:24" ht="14.5" customHeight="1" x14ac:dyDescent="0.25">
      <c r="A12" s="4" t="s">
        <v>66</v>
      </c>
      <c r="B12" s="6">
        <v>11886</v>
      </c>
      <c r="C12" s="6">
        <v>1033685407</v>
      </c>
      <c r="D12" s="7">
        <v>1320566645.49</v>
      </c>
      <c r="E12" s="7">
        <v>86966.633602557602</v>
      </c>
      <c r="F12" s="7">
        <v>7.45</v>
      </c>
      <c r="G12" s="6">
        <v>8616</v>
      </c>
      <c r="H12" s="7">
        <v>9014498.6999999993</v>
      </c>
      <c r="I12" s="6">
        <v>11748</v>
      </c>
      <c r="J12" s="7">
        <v>27447968.449999999</v>
      </c>
      <c r="K12" s="6">
        <v>11787</v>
      </c>
      <c r="L12" s="7">
        <v>6072213.3899999997</v>
      </c>
      <c r="M12" s="6">
        <v>11475</v>
      </c>
      <c r="N12" s="7">
        <v>8991365.4600000009</v>
      </c>
      <c r="O12" s="6">
        <v>5709</v>
      </c>
      <c r="P12" s="7">
        <v>143228.79999999999</v>
      </c>
      <c r="Q12" s="6">
        <v>11829</v>
      </c>
      <c r="R12" s="6">
        <v>7421793</v>
      </c>
      <c r="S12" s="7">
        <v>28693793.030000001</v>
      </c>
      <c r="T12" s="6">
        <v>8205</v>
      </c>
      <c r="U12" s="6">
        <v>113268</v>
      </c>
      <c r="V12" s="7">
        <v>3543471.66</v>
      </c>
      <c r="W12" s="6">
        <v>0</v>
      </c>
      <c r="X12" s="7">
        <v>0</v>
      </c>
    </row>
    <row r="13" spans="1:24" ht="14.5" customHeight="1" x14ac:dyDescent="0.25">
      <c r="A13" s="4" t="s">
        <v>67</v>
      </c>
      <c r="B13" s="6">
        <v>11826</v>
      </c>
      <c r="C13" s="6">
        <v>1054382465</v>
      </c>
      <c r="D13" s="7">
        <v>1335608778.79</v>
      </c>
      <c r="E13" s="7">
        <v>89157.996363943894</v>
      </c>
      <c r="F13" s="7">
        <v>7.65</v>
      </c>
      <c r="G13" s="6">
        <v>8654</v>
      </c>
      <c r="H13" s="7">
        <v>9490727.8000000007</v>
      </c>
      <c r="I13" s="6">
        <v>11731</v>
      </c>
      <c r="J13" s="7">
        <v>28315731.050000001</v>
      </c>
      <c r="K13" s="6">
        <v>11770</v>
      </c>
      <c r="L13" s="7">
        <v>12044902.76</v>
      </c>
      <c r="M13" s="6">
        <v>11320</v>
      </c>
      <c r="N13" s="7">
        <v>7483005.6699999999</v>
      </c>
      <c r="O13" s="6">
        <v>5352</v>
      </c>
      <c r="P13" s="7">
        <v>124241</v>
      </c>
      <c r="Q13" s="6">
        <v>11770</v>
      </c>
      <c r="R13" s="6">
        <v>7766259</v>
      </c>
      <c r="S13" s="7">
        <v>29568251.23</v>
      </c>
      <c r="T13" s="6">
        <v>7753</v>
      </c>
      <c r="U13" s="6">
        <v>105271</v>
      </c>
      <c r="V13" s="7">
        <v>3459336.98</v>
      </c>
      <c r="W13" s="6">
        <v>0</v>
      </c>
      <c r="X13" s="7">
        <v>0</v>
      </c>
    </row>
    <row r="14" spans="1:24" ht="14.5" customHeight="1" x14ac:dyDescent="0.25">
      <c r="A14" s="4" t="s">
        <v>68</v>
      </c>
      <c r="B14" s="6">
        <v>11636</v>
      </c>
      <c r="C14" s="6">
        <v>1028074646</v>
      </c>
      <c r="D14" s="7">
        <v>1305654800.4200001</v>
      </c>
      <c r="E14" s="7">
        <v>88352.925919560003</v>
      </c>
      <c r="F14" s="7">
        <v>8.14</v>
      </c>
      <c r="G14" s="6">
        <v>8475</v>
      </c>
      <c r="H14" s="7">
        <v>12166492.800000001</v>
      </c>
      <c r="I14" s="6">
        <v>11572</v>
      </c>
      <c r="J14" s="7">
        <v>21235777.280000001</v>
      </c>
      <c r="K14" s="6">
        <v>11609</v>
      </c>
      <c r="L14" s="7">
        <v>11481107.07</v>
      </c>
      <c r="M14" s="6">
        <v>10766</v>
      </c>
      <c r="N14" s="7">
        <v>5864660</v>
      </c>
      <c r="O14" s="6">
        <v>3254</v>
      </c>
      <c r="P14" s="7">
        <v>87882.6</v>
      </c>
      <c r="Q14" s="6">
        <v>11618</v>
      </c>
      <c r="R14" s="6">
        <v>8058197</v>
      </c>
      <c r="S14" s="7">
        <v>30607122.07</v>
      </c>
      <c r="T14" s="6">
        <v>6926</v>
      </c>
      <c r="U14" s="6">
        <v>92525</v>
      </c>
      <c r="V14" s="7">
        <v>2955587.19</v>
      </c>
      <c r="W14" s="6">
        <v>11057</v>
      </c>
      <c r="X14" s="7">
        <v>4596251</v>
      </c>
    </row>
    <row r="15" spans="1:24" ht="14.5" customHeight="1" x14ac:dyDescent="0.25">
      <c r="A15" s="4" t="s">
        <v>69</v>
      </c>
      <c r="B15" s="6">
        <v>11522</v>
      </c>
      <c r="C15" s="6">
        <v>1056722165</v>
      </c>
      <c r="D15" s="7">
        <v>1356178561.1900001</v>
      </c>
      <c r="E15" s="7">
        <v>91713.432129838606</v>
      </c>
      <c r="F15" s="7">
        <v>7.94</v>
      </c>
      <c r="G15" s="6">
        <v>8350</v>
      </c>
      <c r="H15" s="7">
        <v>11371708</v>
      </c>
      <c r="I15" s="6">
        <v>11411</v>
      </c>
      <c r="J15" s="7">
        <v>23487600.640000001</v>
      </c>
      <c r="K15" s="6">
        <v>11443</v>
      </c>
      <c r="L15" s="7">
        <v>11871928.050000001</v>
      </c>
      <c r="M15" s="6">
        <v>10649</v>
      </c>
      <c r="N15" s="7">
        <v>5360640</v>
      </c>
      <c r="O15" s="6">
        <v>2883</v>
      </c>
      <c r="P15" s="7">
        <v>94023.8</v>
      </c>
      <c r="Q15" s="6">
        <v>11464</v>
      </c>
      <c r="R15" s="6">
        <v>8511471</v>
      </c>
      <c r="S15" s="7">
        <v>32058013.170000002</v>
      </c>
      <c r="T15" s="6">
        <v>6060</v>
      </c>
      <c r="U15" s="6">
        <v>66346</v>
      </c>
      <c r="V15" s="7">
        <v>2205798.0699999998</v>
      </c>
      <c r="W15" s="6">
        <v>4967</v>
      </c>
      <c r="X15" s="7">
        <v>3101214</v>
      </c>
    </row>
    <row r="16" spans="1:24" ht="14.5" customHeight="1" x14ac:dyDescent="0.25">
      <c r="A16" s="4" t="s">
        <v>70</v>
      </c>
      <c r="B16" s="6">
        <v>11414</v>
      </c>
      <c r="C16" s="6">
        <v>1093098510</v>
      </c>
      <c r="D16" s="7">
        <v>1388235107.7</v>
      </c>
      <c r="E16" s="7">
        <v>95768.224110741197</v>
      </c>
      <c r="F16" s="7">
        <v>8.26</v>
      </c>
      <c r="G16" s="6">
        <v>8249</v>
      </c>
      <c r="H16" s="7">
        <v>10608248.5</v>
      </c>
      <c r="I16" s="6">
        <v>11334</v>
      </c>
      <c r="J16" s="7">
        <v>23920189.440000001</v>
      </c>
      <c r="K16" s="6">
        <v>11363</v>
      </c>
      <c r="L16" s="7">
        <v>11979024.279999999</v>
      </c>
      <c r="M16" s="6">
        <v>10460</v>
      </c>
      <c r="N16" s="7">
        <v>5711760</v>
      </c>
      <c r="O16" s="6">
        <v>2706</v>
      </c>
      <c r="P16" s="7">
        <v>90108.2</v>
      </c>
      <c r="Q16" s="6">
        <v>11381</v>
      </c>
      <c r="R16" s="6">
        <v>9491945</v>
      </c>
      <c r="S16" s="7">
        <v>35767335.520000003</v>
      </c>
      <c r="T16" s="6">
        <v>4929</v>
      </c>
      <c r="U16" s="6">
        <v>52676</v>
      </c>
      <c r="V16" s="7">
        <v>1735164.98</v>
      </c>
      <c r="W16" s="6">
        <v>5316</v>
      </c>
      <c r="X16" s="7">
        <v>3862791</v>
      </c>
    </row>
    <row r="17" spans="1:24" ht="14.5" customHeight="1" x14ac:dyDescent="0.25">
      <c r="A17" s="4" t="s">
        <v>71</v>
      </c>
      <c r="B17" s="6">
        <v>12009</v>
      </c>
      <c r="C17" s="6">
        <v>1126553053</v>
      </c>
      <c r="D17" s="7">
        <v>1430722377.3099999</v>
      </c>
      <c r="E17" s="7">
        <v>93809.064285119501</v>
      </c>
      <c r="F17" s="7">
        <v>8.4</v>
      </c>
      <c r="G17" s="6">
        <v>8598</v>
      </c>
      <c r="H17" s="7">
        <v>10106314.6</v>
      </c>
      <c r="I17" s="6">
        <v>11916</v>
      </c>
      <c r="J17" s="7">
        <v>23563886.079999998</v>
      </c>
      <c r="K17" s="6">
        <v>11961</v>
      </c>
      <c r="L17" s="7">
        <v>12087807.83</v>
      </c>
      <c r="M17" s="6">
        <v>10752</v>
      </c>
      <c r="N17" s="7">
        <v>5107580</v>
      </c>
      <c r="O17" s="6">
        <v>2780</v>
      </c>
      <c r="P17" s="7">
        <v>97442.8</v>
      </c>
      <c r="Q17" s="6">
        <v>11968</v>
      </c>
      <c r="R17" s="6">
        <v>9317181</v>
      </c>
      <c r="S17" s="7">
        <v>36669587.060000002</v>
      </c>
      <c r="T17" s="6">
        <v>4812</v>
      </c>
      <c r="U17" s="6">
        <v>54736</v>
      </c>
      <c r="V17" s="7">
        <v>1759650.42</v>
      </c>
      <c r="W17" s="6">
        <v>6116</v>
      </c>
      <c r="X17" s="7">
        <v>5117700</v>
      </c>
    </row>
    <row r="18" spans="1:24" ht="14.5" customHeight="1" x14ac:dyDescent="0.25">
      <c r="A18" s="4" t="s">
        <v>72</v>
      </c>
      <c r="B18" s="6">
        <v>11098</v>
      </c>
      <c r="C18" s="6">
        <v>1170035054</v>
      </c>
      <c r="D18" s="7">
        <v>1485944518.5799999</v>
      </c>
      <c r="E18" s="7">
        <v>105427.55938006801</v>
      </c>
      <c r="F18" s="7">
        <v>8.2100000000000009</v>
      </c>
      <c r="G18" s="6">
        <v>7917</v>
      </c>
      <c r="H18" s="7">
        <v>9934183.5</v>
      </c>
      <c r="I18" s="6">
        <v>10995</v>
      </c>
      <c r="J18" s="7">
        <v>23388952.32</v>
      </c>
      <c r="K18" s="6">
        <v>11023</v>
      </c>
      <c r="L18" s="7">
        <v>12323448.689999999</v>
      </c>
      <c r="M18" s="6">
        <v>10062</v>
      </c>
      <c r="N18" s="7">
        <v>4653320</v>
      </c>
      <c r="O18" s="6">
        <v>2949</v>
      </c>
      <c r="P18" s="7">
        <v>101410.4</v>
      </c>
      <c r="Q18" s="6">
        <v>11021</v>
      </c>
      <c r="R18" s="6">
        <v>9369599</v>
      </c>
      <c r="S18" s="7">
        <v>38434609.840000004</v>
      </c>
      <c r="T18" s="6">
        <v>4549</v>
      </c>
      <c r="U18" s="6">
        <v>56491</v>
      </c>
      <c r="V18" s="7">
        <v>1730668.34</v>
      </c>
      <c r="W18" s="6">
        <v>6331</v>
      </c>
      <c r="X18" s="7">
        <v>6477701</v>
      </c>
    </row>
    <row r="19" spans="1:24" x14ac:dyDescent="0.25">
      <c r="A19" s="4"/>
      <c r="B19" s="6"/>
      <c r="C19" s="6"/>
      <c r="D19" s="7"/>
      <c r="E19" s="7"/>
      <c r="F19" s="7"/>
      <c r="G19" s="6"/>
      <c r="H19" s="7"/>
      <c r="I19" s="6"/>
      <c r="J19" s="7"/>
      <c r="K19" s="6"/>
      <c r="L19" s="7"/>
      <c r="M19" s="6"/>
      <c r="N19" s="7"/>
      <c r="O19" s="6"/>
      <c r="P19" s="7"/>
      <c r="Q19" s="6"/>
      <c r="R19" s="6"/>
      <c r="S19" s="7"/>
      <c r="T19" s="6"/>
      <c r="U19" s="6"/>
      <c r="V19" s="7"/>
      <c r="W19" s="6"/>
      <c r="X19" s="7"/>
    </row>
    <row r="20" spans="1:24" x14ac:dyDescent="0.25">
      <c r="A20" s="4"/>
      <c r="B20" s="6"/>
      <c r="C20" s="6"/>
      <c r="D20" s="7"/>
      <c r="E20" s="7"/>
      <c r="F20" s="7"/>
      <c r="G20" s="6"/>
      <c r="H20" s="7"/>
      <c r="I20" s="6"/>
      <c r="J20" s="7"/>
      <c r="K20" s="6"/>
      <c r="L20" s="7"/>
      <c r="M20" s="6"/>
      <c r="N20" s="7"/>
      <c r="O20" s="6"/>
      <c r="P20" s="7"/>
      <c r="Q20" s="6"/>
      <c r="R20" s="6"/>
      <c r="S20" s="7"/>
      <c r="T20" s="6"/>
      <c r="U20" s="6"/>
      <c r="V20" s="7"/>
      <c r="W20" s="6"/>
      <c r="X20" s="7"/>
    </row>
    <row r="21" spans="1:24" x14ac:dyDescent="0.25">
      <c r="A21" s="4"/>
      <c r="B21" s="6"/>
      <c r="C21" s="6"/>
      <c r="D21" s="7"/>
      <c r="E21" s="7"/>
      <c r="F21" s="7"/>
      <c r="G21" s="6"/>
      <c r="H21" s="7"/>
      <c r="I21" s="6"/>
      <c r="J21" s="7"/>
      <c r="K21" s="6"/>
      <c r="L21" s="7"/>
      <c r="M21" s="6"/>
      <c r="N21" s="7"/>
      <c r="O21" s="6"/>
      <c r="P21" s="7"/>
      <c r="Q21" s="6"/>
      <c r="R21" s="6"/>
      <c r="S21" s="7"/>
      <c r="T21" s="6"/>
      <c r="U21" s="6"/>
      <c r="V21" s="7"/>
      <c r="W21" s="6"/>
      <c r="X21" s="7"/>
    </row>
    <row r="22" spans="1:24" x14ac:dyDescent="0.25">
      <c r="A22" s="4"/>
      <c r="B22" s="6"/>
      <c r="C22" s="6"/>
      <c r="D22" s="7"/>
      <c r="E22" s="7"/>
      <c r="F22" s="7"/>
      <c r="G22" s="6"/>
      <c r="H22" s="7"/>
      <c r="I22" s="6"/>
      <c r="J22" s="7"/>
      <c r="K22" s="6"/>
      <c r="L22" s="7"/>
      <c r="M22" s="6"/>
      <c r="N22" s="7"/>
      <c r="O22" s="6"/>
      <c r="P22" s="7"/>
      <c r="Q22" s="6"/>
      <c r="R22" s="6"/>
      <c r="S22" s="7"/>
      <c r="T22" s="6"/>
      <c r="U22" s="6"/>
      <c r="V22" s="7"/>
      <c r="W22" s="6"/>
      <c r="X22" s="7"/>
    </row>
    <row r="23" spans="1:24" x14ac:dyDescent="0.25">
      <c r="A23" s="4"/>
      <c r="B23" s="6"/>
      <c r="C23" s="6"/>
      <c r="D23" s="7"/>
      <c r="E23" s="7"/>
      <c r="F23" s="7"/>
      <c r="G23" s="6"/>
      <c r="H23" s="7"/>
      <c r="I23" s="6"/>
      <c r="J23" s="7"/>
      <c r="K23" s="6"/>
      <c r="L23" s="7"/>
      <c r="M23" s="6"/>
      <c r="N23" s="7"/>
      <c r="O23" s="6"/>
      <c r="P23" s="7"/>
      <c r="Q23" s="6"/>
      <c r="R23" s="6"/>
      <c r="S23" s="7"/>
      <c r="T23" s="6"/>
      <c r="U23" s="6"/>
      <c r="V23" s="7"/>
      <c r="W23" s="6"/>
      <c r="X23" s="7"/>
    </row>
    <row r="24" spans="1:24" x14ac:dyDescent="0.25">
      <c r="A24" s="4"/>
      <c r="B24" s="6"/>
      <c r="C24" s="6"/>
      <c r="D24" s="7"/>
      <c r="E24" s="7"/>
      <c r="F24" s="7"/>
      <c r="G24" s="6"/>
      <c r="H24" s="7"/>
      <c r="I24" s="6"/>
      <c r="J24" s="7"/>
      <c r="K24" s="6"/>
      <c r="L24" s="7"/>
      <c r="M24" s="6"/>
      <c r="N24" s="7"/>
      <c r="O24" s="6"/>
      <c r="P24" s="7"/>
      <c r="Q24" s="6"/>
      <c r="R24" s="6"/>
      <c r="S24" s="7"/>
      <c r="T24" s="6"/>
      <c r="U24" s="6"/>
      <c r="V24" s="7"/>
      <c r="W24" s="6"/>
      <c r="X24" s="7"/>
    </row>
    <row r="25" spans="1:24" x14ac:dyDescent="0.25">
      <c r="A25" s="4"/>
      <c r="B25" s="6"/>
      <c r="C25" s="6"/>
      <c r="D25" s="7"/>
      <c r="E25" s="7"/>
      <c r="F25" s="7"/>
      <c r="G25" s="6"/>
      <c r="H25" s="7"/>
      <c r="I25" s="6"/>
      <c r="J25" s="7"/>
      <c r="K25" s="6"/>
      <c r="L25" s="7"/>
      <c r="M25" s="6"/>
      <c r="N25" s="7"/>
      <c r="O25" s="6"/>
      <c r="P25" s="7"/>
      <c r="Q25" s="6"/>
      <c r="R25" s="6"/>
      <c r="S25" s="7"/>
      <c r="T25" s="6"/>
      <c r="U25" s="6"/>
      <c r="V25" s="7"/>
      <c r="W25" s="6"/>
      <c r="X25" s="7"/>
    </row>
    <row r="26" spans="1:24" x14ac:dyDescent="0.25">
      <c r="A26" s="4"/>
      <c r="B26" s="6"/>
      <c r="C26" s="6"/>
      <c r="D26" s="7"/>
      <c r="E26" s="7"/>
      <c r="F26" s="7"/>
      <c r="G26" s="6"/>
      <c r="H26" s="7"/>
      <c r="I26" s="6"/>
      <c r="J26" s="7"/>
      <c r="K26" s="6"/>
      <c r="L26" s="7"/>
      <c r="M26" s="6"/>
      <c r="N26" s="7"/>
      <c r="O26" s="6"/>
      <c r="P26" s="7"/>
      <c r="Q26" s="6"/>
      <c r="R26" s="6"/>
      <c r="S26" s="7"/>
      <c r="T26" s="6"/>
      <c r="U26" s="6"/>
      <c r="V26" s="7"/>
      <c r="W26" s="6"/>
      <c r="X26" s="7"/>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36"/>
  <sheetViews>
    <sheetView showGridLines="0" workbookViewId="0"/>
  </sheetViews>
  <sheetFormatPr defaultColWidth="10.90625" defaultRowHeight="12.5" x14ac:dyDescent="0.25"/>
  <cols>
    <col min="1" max="1" width="14.7265625" customWidth="1"/>
    <col min="2" max="2" width="20.7265625" customWidth="1"/>
    <col min="3" max="3" width="24.7265625" customWidth="1"/>
    <col min="4" max="4" width="28.7265625" customWidth="1"/>
    <col min="5" max="5" width="32.7265625" customWidth="1"/>
    <col min="6" max="6" width="40.7265625" customWidth="1"/>
    <col min="7" max="7" width="44.7265625" customWidth="1"/>
    <col min="8" max="8" width="48.7265625" customWidth="1"/>
    <col min="9" max="9" width="59.7265625" customWidth="1"/>
    <col min="10" max="10" width="41.7265625" customWidth="1"/>
    <col min="11" max="11" width="50.7265625" customWidth="1"/>
    <col min="12" max="12" width="45.7265625" customWidth="1"/>
    <col min="13" max="13" width="51.7265625" customWidth="1"/>
    <col min="14" max="14" width="24.7265625" customWidth="1"/>
    <col min="15" max="15" width="35.7265625" customWidth="1"/>
    <col min="16" max="16" width="37.7265625" customWidth="1"/>
    <col min="17" max="17" width="32.7265625" customWidth="1"/>
    <col min="18" max="18" width="25.7265625" customWidth="1"/>
    <col min="19" max="19" width="35.7265625" customWidth="1"/>
    <col min="20" max="20" width="37.7265625" customWidth="1"/>
    <col min="21" max="21" width="32.7265625" customWidth="1"/>
    <col min="22" max="22" width="24.7265625" customWidth="1"/>
    <col min="23" max="23" width="36.7265625" customWidth="1"/>
    <col min="24" max="24" width="29.7265625" customWidth="1"/>
    <col min="25" max="25" width="32.7265625" customWidth="1"/>
    <col min="26" max="26" width="28.7265625" customWidth="1"/>
    <col min="27" max="27" width="39.7265625" customWidth="1"/>
    <col min="28" max="28" width="41.7265625" customWidth="1"/>
    <col min="29" max="29" width="42.7265625" customWidth="1"/>
    <col min="30" max="30" width="39.7265625" customWidth="1"/>
    <col min="31" max="31" width="47.7265625" customWidth="1"/>
    <col min="32" max="32" width="42.7265625" customWidth="1"/>
    <col min="33" max="33" width="54.7265625" customWidth="1"/>
    <col min="34" max="34" width="61.7265625" customWidth="1"/>
    <col min="35" max="35" width="25.7265625" customWidth="1"/>
    <col min="36" max="36" width="29.7265625" customWidth="1"/>
    <col min="37" max="37" width="24.7265625" customWidth="1"/>
  </cols>
  <sheetData>
    <row r="1" spans="1:37" ht="14.5" customHeight="1" x14ac:dyDescent="0.3">
      <c r="A1" s="1" t="s">
        <v>127</v>
      </c>
    </row>
    <row r="2" spans="1:37" ht="29" customHeight="1" x14ac:dyDescent="0.3">
      <c r="A2" s="1" t="s">
        <v>58</v>
      </c>
    </row>
    <row r="3" spans="1:37" ht="14.5" customHeight="1" x14ac:dyDescent="0.25">
      <c r="A3" t="s">
        <v>59</v>
      </c>
    </row>
    <row r="4" spans="1:37" ht="14.5" customHeight="1" x14ac:dyDescent="0.25">
      <c r="A4" t="s">
        <v>74</v>
      </c>
    </row>
    <row r="5" spans="1:37" ht="14.5" customHeight="1" x14ac:dyDescent="0.25">
      <c r="A5" t="s">
        <v>128</v>
      </c>
    </row>
    <row r="6" spans="1:37" ht="14.5" customHeight="1" x14ac:dyDescent="0.25">
      <c r="A6" t="s">
        <v>129</v>
      </c>
    </row>
    <row r="7" spans="1:37" ht="14.5" customHeight="1" x14ac:dyDescent="0.25">
      <c r="A7" t="s">
        <v>130</v>
      </c>
    </row>
    <row r="8" spans="1:37" ht="14.5" customHeight="1" x14ac:dyDescent="0.25">
      <c r="A8" t="s">
        <v>131</v>
      </c>
    </row>
    <row r="9" spans="1:37" ht="14.5" customHeight="1" x14ac:dyDescent="0.25">
      <c r="A9" t="s">
        <v>132</v>
      </c>
    </row>
    <row r="10" spans="1:37" ht="14.5" customHeight="1" x14ac:dyDescent="0.25">
      <c r="A10" t="s">
        <v>133</v>
      </c>
    </row>
    <row r="11" spans="1:37" ht="14.5" customHeight="1" x14ac:dyDescent="0.25">
      <c r="A11" t="s">
        <v>134</v>
      </c>
    </row>
    <row r="12" spans="1:37" ht="14.5" customHeight="1" x14ac:dyDescent="0.25">
      <c r="A12" t="s">
        <v>135</v>
      </c>
    </row>
    <row r="13" spans="1:37" ht="29" customHeight="1" x14ac:dyDescent="0.3">
      <c r="A13" s="3" t="s">
        <v>27</v>
      </c>
      <c r="B13" s="5" t="s">
        <v>136</v>
      </c>
      <c r="C13" s="5" t="s">
        <v>137</v>
      </c>
      <c r="D13" s="5" t="s">
        <v>138</v>
      </c>
      <c r="E13" s="5" t="s">
        <v>139</v>
      </c>
      <c r="F13" s="5" t="s">
        <v>140</v>
      </c>
      <c r="G13" s="5" t="s">
        <v>141</v>
      </c>
      <c r="H13" s="5" t="s">
        <v>142</v>
      </c>
      <c r="I13" s="5" t="s">
        <v>143</v>
      </c>
      <c r="J13" s="5" t="s">
        <v>144</v>
      </c>
      <c r="K13" s="5" t="s">
        <v>145</v>
      </c>
      <c r="L13" s="5" t="s">
        <v>146</v>
      </c>
      <c r="M13" s="5" t="s">
        <v>147</v>
      </c>
      <c r="N13" s="5" t="s">
        <v>148</v>
      </c>
      <c r="O13" s="5" t="s">
        <v>149</v>
      </c>
      <c r="P13" s="5" t="s">
        <v>150</v>
      </c>
      <c r="Q13" s="5" t="s">
        <v>151</v>
      </c>
      <c r="R13" s="5" t="s">
        <v>152</v>
      </c>
      <c r="S13" s="5" t="s">
        <v>153</v>
      </c>
      <c r="T13" s="5" t="s">
        <v>154</v>
      </c>
      <c r="U13" s="5" t="s">
        <v>155</v>
      </c>
      <c r="V13" s="5" t="s">
        <v>156</v>
      </c>
      <c r="W13" s="5" t="s">
        <v>157</v>
      </c>
      <c r="X13" s="5" t="s">
        <v>158</v>
      </c>
      <c r="Y13" s="5" t="s">
        <v>159</v>
      </c>
      <c r="Z13" s="5" t="s">
        <v>160</v>
      </c>
      <c r="AA13" s="5" t="s">
        <v>161</v>
      </c>
      <c r="AB13" s="5" t="s">
        <v>162</v>
      </c>
      <c r="AC13" s="5" t="s">
        <v>163</v>
      </c>
      <c r="AD13" s="5" t="s">
        <v>164</v>
      </c>
      <c r="AE13" s="5" t="s">
        <v>165</v>
      </c>
      <c r="AF13" s="5" t="s">
        <v>166</v>
      </c>
      <c r="AG13" s="5" t="s">
        <v>167</v>
      </c>
      <c r="AH13" s="5" t="s">
        <v>168</v>
      </c>
      <c r="AI13" s="5" t="s">
        <v>169</v>
      </c>
      <c r="AJ13" s="5" t="s">
        <v>170</v>
      </c>
      <c r="AK13" s="5" t="s">
        <v>171</v>
      </c>
    </row>
    <row r="14" spans="1:37" ht="14.5" customHeight="1" x14ac:dyDescent="0.25">
      <c r="A14" s="4" t="s">
        <v>63</v>
      </c>
      <c r="B14" s="6">
        <v>11949</v>
      </c>
      <c r="C14" s="6">
        <v>9439</v>
      </c>
      <c r="D14" s="6">
        <v>821894</v>
      </c>
      <c r="E14" s="7">
        <v>20283922</v>
      </c>
      <c r="F14" s="6">
        <v>7195</v>
      </c>
      <c r="G14" s="6">
        <v>595467</v>
      </c>
      <c r="H14" s="7">
        <v>3749403.58</v>
      </c>
      <c r="I14" s="7">
        <v>5442568.3799999999</v>
      </c>
      <c r="J14" s="6">
        <v>0</v>
      </c>
      <c r="K14" s="7">
        <v>0</v>
      </c>
      <c r="L14" s="7">
        <v>0</v>
      </c>
      <c r="M14" s="7">
        <v>0</v>
      </c>
      <c r="N14" s="6">
        <v>0</v>
      </c>
      <c r="O14" s="7">
        <v>0</v>
      </c>
      <c r="P14" s="7">
        <v>0</v>
      </c>
      <c r="Q14" s="7">
        <v>0</v>
      </c>
      <c r="R14" s="6">
        <v>0</v>
      </c>
      <c r="S14" s="7">
        <v>0</v>
      </c>
      <c r="T14" s="7">
        <v>0</v>
      </c>
      <c r="U14" s="7">
        <v>0</v>
      </c>
      <c r="V14" s="6">
        <v>0</v>
      </c>
      <c r="W14" s="7">
        <v>0</v>
      </c>
      <c r="X14" s="7">
        <v>0</v>
      </c>
      <c r="Y14" s="7">
        <v>0</v>
      </c>
      <c r="Z14" s="7">
        <v>0</v>
      </c>
      <c r="AA14" s="7">
        <v>0</v>
      </c>
      <c r="AB14" s="7">
        <v>0</v>
      </c>
      <c r="AC14" s="7">
        <v>0</v>
      </c>
      <c r="AD14" s="6">
        <v>0</v>
      </c>
      <c r="AE14" s="7">
        <v>0</v>
      </c>
      <c r="AF14" s="6">
        <v>0</v>
      </c>
      <c r="AG14" s="7">
        <v>0</v>
      </c>
      <c r="AH14" s="7">
        <v>0</v>
      </c>
      <c r="AI14" s="6">
        <v>11029</v>
      </c>
      <c r="AJ14" s="7">
        <v>3314320</v>
      </c>
      <c r="AK14" s="7">
        <v>92800960</v>
      </c>
    </row>
    <row r="15" spans="1:37" ht="14.5" customHeight="1" x14ac:dyDescent="0.25">
      <c r="A15" s="4" t="s">
        <v>64</v>
      </c>
      <c r="B15" s="6">
        <v>11890</v>
      </c>
      <c r="C15" s="6">
        <v>9939</v>
      </c>
      <c r="D15" s="6">
        <v>872486</v>
      </c>
      <c r="E15" s="7">
        <v>21558338</v>
      </c>
      <c r="F15" s="6">
        <v>8450</v>
      </c>
      <c r="G15" s="6">
        <v>950759</v>
      </c>
      <c r="H15" s="7">
        <v>5880750.1100000003</v>
      </c>
      <c r="I15" s="7">
        <v>8689937.2599999998</v>
      </c>
      <c r="J15" s="6">
        <v>0</v>
      </c>
      <c r="K15" s="7">
        <v>0</v>
      </c>
      <c r="L15" s="7">
        <v>0</v>
      </c>
      <c r="M15" s="7">
        <v>0</v>
      </c>
      <c r="N15" s="6">
        <v>0</v>
      </c>
      <c r="O15" s="7">
        <v>0</v>
      </c>
      <c r="P15" s="7">
        <v>0</v>
      </c>
      <c r="Q15" s="7">
        <v>0</v>
      </c>
      <c r="R15" s="6">
        <v>0</v>
      </c>
      <c r="S15" s="7">
        <v>0</v>
      </c>
      <c r="T15" s="7">
        <v>0</v>
      </c>
      <c r="U15" s="7">
        <v>0</v>
      </c>
      <c r="V15" s="6">
        <v>0</v>
      </c>
      <c r="W15" s="7">
        <v>0</v>
      </c>
      <c r="X15" s="7">
        <v>0</v>
      </c>
      <c r="Y15" s="7">
        <v>0</v>
      </c>
      <c r="Z15" s="7">
        <v>0</v>
      </c>
      <c r="AA15" s="7">
        <v>0</v>
      </c>
      <c r="AB15" s="7">
        <v>0</v>
      </c>
      <c r="AC15" s="7">
        <v>0</v>
      </c>
      <c r="AD15" s="6">
        <v>0</v>
      </c>
      <c r="AE15" s="7">
        <v>0</v>
      </c>
      <c r="AF15" s="6">
        <v>0</v>
      </c>
      <c r="AG15" s="7">
        <v>0</v>
      </c>
      <c r="AH15" s="7">
        <v>0</v>
      </c>
      <c r="AI15" s="6">
        <v>11204</v>
      </c>
      <c r="AJ15" s="7">
        <v>3371388</v>
      </c>
      <c r="AK15" s="7">
        <v>94398976</v>
      </c>
    </row>
    <row r="16" spans="1:37" ht="14.5" customHeight="1" x14ac:dyDescent="0.25">
      <c r="A16" s="4" t="s">
        <v>65</v>
      </c>
      <c r="B16" s="6">
        <v>11972</v>
      </c>
      <c r="C16" s="6">
        <v>10326</v>
      </c>
      <c r="D16" s="6">
        <v>927320</v>
      </c>
      <c r="E16" s="7">
        <v>22986687</v>
      </c>
      <c r="F16" s="6">
        <v>8987</v>
      </c>
      <c r="G16" s="6">
        <v>1344462</v>
      </c>
      <c r="H16" s="7">
        <v>9701966.2400000002</v>
      </c>
      <c r="I16" s="7">
        <v>12288382.68</v>
      </c>
      <c r="J16" s="6">
        <v>0</v>
      </c>
      <c r="K16" s="7">
        <v>0</v>
      </c>
      <c r="L16" s="7">
        <v>0</v>
      </c>
      <c r="M16" s="7">
        <v>0</v>
      </c>
      <c r="N16" s="6">
        <v>0</v>
      </c>
      <c r="O16" s="7">
        <v>0</v>
      </c>
      <c r="P16" s="7">
        <v>0</v>
      </c>
      <c r="Q16" s="7">
        <v>0</v>
      </c>
      <c r="R16" s="6">
        <v>0</v>
      </c>
      <c r="S16" s="7">
        <v>0</v>
      </c>
      <c r="T16" s="7">
        <v>0</v>
      </c>
      <c r="U16" s="7">
        <v>0</v>
      </c>
      <c r="V16" s="6">
        <v>0</v>
      </c>
      <c r="W16" s="7">
        <v>0</v>
      </c>
      <c r="X16" s="7">
        <v>0</v>
      </c>
      <c r="Y16" s="7">
        <v>0</v>
      </c>
      <c r="Z16" s="7">
        <v>0</v>
      </c>
      <c r="AA16" s="7">
        <v>0</v>
      </c>
      <c r="AB16" s="7">
        <v>0</v>
      </c>
      <c r="AC16" s="7">
        <v>0</v>
      </c>
      <c r="AD16" s="6">
        <v>0</v>
      </c>
      <c r="AE16" s="7">
        <v>0</v>
      </c>
      <c r="AF16" s="6">
        <v>0</v>
      </c>
      <c r="AG16" s="7">
        <v>0</v>
      </c>
      <c r="AH16" s="7">
        <v>0</v>
      </c>
      <c r="AI16" s="6">
        <v>11303</v>
      </c>
      <c r="AJ16" s="7">
        <v>3383795</v>
      </c>
      <c r="AK16" s="7">
        <v>94747044</v>
      </c>
    </row>
    <row r="17" spans="1:37" ht="14.5" customHeight="1" x14ac:dyDescent="0.25">
      <c r="A17" s="4" t="s">
        <v>66</v>
      </c>
      <c r="B17" s="6">
        <v>11886</v>
      </c>
      <c r="C17" s="6">
        <v>10147</v>
      </c>
      <c r="D17" s="6">
        <v>929958</v>
      </c>
      <c r="E17" s="7">
        <v>23128107</v>
      </c>
      <c r="F17" s="6">
        <v>9080</v>
      </c>
      <c r="G17" s="6">
        <v>1433293</v>
      </c>
      <c r="H17" s="7">
        <v>13085772.220000001</v>
      </c>
      <c r="I17" s="7">
        <v>13587617.640000001</v>
      </c>
      <c r="J17" s="6">
        <v>0</v>
      </c>
      <c r="K17" s="7">
        <v>0</v>
      </c>
      <c r="L17" s="7">
        <v>0</v>
      </c>
      <c r="M17" s="7">
        <v>0</v>
      </c>
      <c r="N17" s="6">
        <v>0</v>
      </c>
      <c r="O17" s="7">
        <v>0</v>
      </c>
      <c r="P17" s="7">
        <v>0</v>
      </c>
      <c r="Q17" s="7">
        <v>0</v>
      </c>
      <c r="R17" s="6">
        <v>0</v>
      </c>
      <c r="S17" s="7">
        <v>0</v>
      </c>
      <c r="T17" s="7">
        <v>0</v>
      </c>
      <c r="U17" s="7">
        <v>0</v>
      </c>
      <c r="V17" s="6">
        <v>0</v>
      </c>
      <c r="W17" s="7">
        <v>0</v>
      </c>
      <c r="X17" s="7">
        <v>0</v>
      </c>
      <c r="Y17" s="7">
        <v>0</v>
      </c>
      <c r="Z17" s="7">
        <v>0</v>
      </c>
      <c r="AA17" s="7">
        <v>0</v>
      </c>
      <c r="AB17" s="7">
        <v>0</v>
      </c>
      <c r="AC17" s="7">
        <v>0</v>
      </c>
      <c r="AD17" s="6">
        <v>0</v>
      </c>
      <c r="AE17" s="7">
        <v>0</v>
      </c>
      <c r="AF17" s="6">
        <v>0</v>
      </c>
      <c r="AG17" s="7">
        <v>0</v>
      </c>
      <c r="AH17" s="7">
        <v>0</v>
      </c>
      <c r="AI17" s="6">
        <v>11227</v>
      </c>
      <c r="AJ17" s="7">
        <v>3493811</v>
      </c>
      <c r="AK17" s="7">
        <v>97827436</v>
      </c>
    </row>
    <row r="18" spans="1:37" ht="14.5" customHeight="1" x14ac:dyDescent="0.25">
      <c r="A18" s="4" t="s">
        <v>67</v>
      </c>
      <c r="B18" s="6">
        <v>11826</v>
      </c>
      <c r="C18" s="6">
        <v>10292</v>
      </c>
      <c r="D18" s="6">
        <v>976800</v>
      </c>
      <c r="E18" s="7">
        <v>24392755</v>
      </c>
      <c r="F18" s="6">
        <v>9310</v>
      </c>
      <c r="G18" s="6">
        <v>1721705</v>
      </c>
      <c r="H18" s="7">
        <v>16080438.91</v>
      </c>
      <c r="I18" s="7">
        <v>16493933.9</v>
      </c>
      <c r="J18" s="6">
        <v>0</v>
      </c>
      <c r="K18" s="7">
        <v>0</v>
      </c>
      <c r="L18" s="7">
        <v>0</v>
      </c>
      <c r="M18" s="7">
        <v>0</v>
      </c>
      <c r="N18" s="6">
        <v>0</v>
      </c>
      <c r="O18" s="7">
        <v>0</v>
      </c>
      <c r="P18" s="7">
        <v>0</v>
      </c>
      <c r="Q18" s="7">
        <v>0</v>
      </c>
      <c r="R18" s="6">
        <v>0</v>
      </c>
      <c r="S18" s="7">
        <v>0</v>
      </c>
      <c r="T18" s="7">
        <v>0</v>
      </c>
      <c r="U18" s="7">
        <v>0</v>
      </c>
      <c r="V18" s="6">
        <v>0</v>
      </c>
      <c r="W18" s="7">
        <v>0</v>
      </c>
      <c r="X18" s="7">
        <v>0</v>
      </c>
      <c r="Y18" s="7">
        <v>0</v>
      </c>
      <c r="Z18" s="7">
        <v>0</v>
      </c>
      <c r="AA18" s="7">
        <v>0</v>
      </c>
      <c r="AB18" s="7">
        <v>0</v>
      </c>
      <c r="AC18" s="7">
        <v>0</v>
      </c>
      <c r="AD18" s="6">
        <v>0</v>
      </c>
      <c r="AE18" s="7">
        <v>0</v>
      </c>
      <c r="AF18" s="6">
        <v>0</v>
      </c>
      <c r="AG18" s="7">
        <v>0</v>
      </c>
      <c r="AH18" s="7">
        <v>0</v>
      </c>
      <c r="AI18" s="6">
        <v>11036</v>
      </c>
      <c r="AJ18" s="7">
        <v>2212825</v>
      </c>
      <c r="AK18" s="7">
        <v>61959100</v>
      </c>
    </row>
    <row r="19" spans="1:37" ht="14.5" customHeight="1" x14ac:dyDescent="0.25">
      <c r="A19" s="4" t="s">
        <v>68</v>
      </c>
      <c r="B19" s="6">
        <v>11636</v>
      </c>
      <c r="C19" s="6">
        <v>9543</v>
      </c>
      <c r="D19" s="6">
        <v>932880</v>
      </c>
      <c r="E19" s="7">
        <v>23437483</v>
      </c>
      <c r="F19" s="6">
        <v>9816</v>
      </c>
      <c r="G19" s="6">
        <v>2770328</v>
      </c>
      <c r="H19" s="7">
        <v>26725075.920000002</v>
      </c>
      <c r="I19" s="7">
        <v>27924906.239999998</v>
      </c>
      <c r="J19" s="6">
        <v>0</v>
      </c>
      <c r="K19" s="7">
        <v>0</v>
      </c>
      <c r="L19" s="7">
        <v>0</v>
      </c>
      <c r="M19" s="7">
        <v>0</v>
      </c>
      <c r="N19" s="6">
        <v>0</v>
      </c>
      <c r="O19" s="7">
        <v>0</v>
      </c>
      <c r="P19" s="7">
        <v>0</v>
      </c>
      <c r="Q19" s="7">
        <v>0</v>
      </c>
      <c r="R19" s="6">
        <v>0</v>
      </c>
      <c r="S19" s="7">
        <v>0</v>
      </c>
      <c r="T19" s="7">
        <v>0</v>
      </c>
      <c r="U19" s="7">
        <v>0</v>
      </c>
      <c r="V19" s="6">
        <v>0</v>
      </c>
      <c r="W19" s="7">
        <v>0</v>
      </c>
      <c r="X19" s="7">
        <v>0</v>
      </c>
      <c r="Y19" s="7">
        <v>0</v>
      </c>
      <c r="Z19" s="7">
        <v>0</v>
      </c>
      <c r="AA19" s="7">
        <v>0</v>
      </c>
      <c r="AB19" s="7">
        <v>0</v>
      </c>
      <c r="AC19" s="7">
        <v>0</v>
      </c>
      <c r="AD19" s="6">
        <v>0</v>
      </c>
      <c r="AE19" s="7">
        <v>0</v>
      </c>
      <c r="AF19" s="6">
        <v>10</v>
      </c>
      <c r="AG19" s="7">
        <v>4248</v>
      </c>
      <c r="AH19" s="7">
        <v>708</v>
      </c>
      <c r="AI19" s="6">
        <v>9945</v>
      </c>
      <c r="AJ19" s="7">
        <v>926515</v>
      </c>
      <c r="AK19" s="7">
        <v>25942252</v>
      </c>
    </row>
    <row r="20" spans="1:37" ht="14.5" customHeight="1" x14ac:dyDescent="0.25">
      <c r="A20" s="4" t="s">
        <v>69</v>
      </c>
      <c r="B20" s="6">
        <v>11522</v>
      </c>
      <c r="C20" s="6">
        <v>10909</v>
      </c>
      <c r="D20" s="6">
        <v>2096475</v>
      </c>
      <c r="E20" s="7">
        <v>53878025</v>
      </c>
      <c r="F20" s="6">
        <v>9858</v>
      </c>
      <c r="G20" s="6">
        <v>4850722</v>
      </c>
      <c r="H20" s="7">
        <v>49826607.82</v>
      </c>
      <c r="I20" s="7">
        <v>46469916.759999998</v>
      </c>
      <c r="J20" s="6">
        <v>2736</v>
      </c>
      <c r="K20" s="7">
        <v>3020600</v>
      </c>
      <c r="L20" s="7">
        <v>1951875</v>
      </c>
      <c r="M20" s="7">
        <v>374000</v>
      </c>
      <c r="N20" s="6">
        <v>0</v>
      </c>
      <c r="O20" s="7">
        <v>1319000</v>
      </c>
      <c r="P20" s="7">
        <v>0</v>
      </c>
      <c r="Q20" s="7">
        <v>0</v>
      </c>
      <c r="R20" s="6">
        <v>0</v>
      </c>
      <c r="S20" s="7">
        <v>0</v>
      </c>
      <c r="T20" s="7">
        <v>0</v>
      </c>
      <c r="U20" s="7">
        <v>0</v>
      </c>
      <c r="V20" s="6">
        <v>0</v>
      </c>
      <c r="W20" s="7">
        <v>0</v>
      </c>
      <c r="X20" s="7">
        <v>0</v>
      </c>
      <c r="Y20" s="7">
        <v>0</v>
      </c>
      <c r="Z20" s="7">
        <v>0</v>
      </c>
      <c r="AA20" s="7">
        <v>0</v>
      </c>
      <c r="AB20" s="7">
        <v>0</v>
      </c>
      <c r="AC20" s="7">
        <v>0</v>
      </c>
      <c r="AD20" s="6">
        <v>0</v>
      </c>
      <c r="AE20" s="7">
        <v>0</v>
      </c>
      <c r="AF20" s="6">
        <v>14</v>
      </c>
      <c r="AG20" s="7">
        <v>5508</v>
      </c>
      <c r="AH20" s="7">
        <v>918</v>
      </c>
      <c r="AI20" s="6">
        <v>182</v>
      </c>
      <c r="AJ20" s="7">
        <v>2607</v>
      </c>
      <c r="AK20" s="7">
        <v>0</v>
      </c>
    </row>
    <row r="21" spans="1:37" ht="14.5" customHeight="1" x14ac:dyDescent="0.25">
      <c r="A21" s="4" t="s">
        <v>70</v>
      </c>
      <c r="B21" s="6">
        <v>11414</v>
      </c>
      <c r="C21" s="6">
        <v>10885</v>
      </c>
      <c r="D21" s="6">
        <v>2841640</v>
      </c>
      <c r="E21" s="7">
        <v>76278691</v>
      </c>
      <c r="F21" s="6">
        <v>9652</v>
      </c>
      <c r="G21" s="6">
        <v>5007876</v>
      </c>
      <c r="H21" s="7">
        <v>61777240.68</v>
      </c>
      <c r="I21" s="7">
        <v>47975452.079999998</v>
      </c>
      <c r="J21" s="6">
        <v>6583</v>
      </c>
      <c r="K21" s="7">
        <v>884400</v>
      </c>
      <c r="L21" s="7">
        <v>17249625</v>
      </c>
      <c r="M21" s="7">
        <v>1068800</v>
      </c>
      <c r="N21" s="6">
        <v>102</v>
      </c>
      <c r="O21" s="7">
        <v>2637000</v>
      </c>
      <c r="P21" s="7">
        <v>18110</v>
      </c>
      <c r="Q21" s="7">
        <v>25225.98</v>
      </c>
      <c r="R21" s="6">
        <v>0</v>
      </c>
      <c r="S21" s="7">
        <v>0</v>
      </c>
      <c r="T21" s="7">
        <v>0</v>
      </c>
      <c r="U21" s="7">
        <v>0</v>
      </c>
      <c r="V21" s="6">
        <v>0</v>
      </c>
      <c r="W21" s="7">
        <v>0</v>
      </c>
      <c r="X21" s="7">
        <v>0</v>
      </c>
      <c r="Y21" s="7">
        <v>0</v>
      </c>
      <c r="Z21" s="7">
        <v>0</v>
      </c>
      <c r="AA21" s="7">
        <v>0</v>
      </c>
      <c r="AB21" s="7">
        <v>0</v>
      </c>
      <c r="AC21" s="7">
        <v>0</v>
      </c>
      <c r="AD21" s="6">
        <v>0</v>
      </c>
      <c r="AE21" s="7">
        <v>0</v>
      </c>
      <c r="AF21" s="6">
        <v>6</v>
      </c>
      <c r="AG21" s="7">
        <v>29772</v>
      </c>
      <c r="AH21" s="7">
        <v>4962</v>
      </c>
      <c r="AI21" s="6">
        <v>0</v>
      </c>
      <c r="AJ21" s="7">
        <v>0</v>
      </c>
      <c r="AK21" s="7">
        <v>0</v>
      </c>
    </row>
    <row r="22" spans="1:37" ht="14.5" customHeight="1" x14ac:dyDescent="0.25">
      <c r="A22" s="4" t="s">
        <v>71</v>
      </c>
      <c r="B22" s="6">
        <v>12009</v>
      </c>
      <c r="C22" s="6">
        <v>11010</v>
      </c>
      <c r="D22" s="6">
        <v>4038300</v>
      </c>
      <c r="E22" s="7">
        <v>109302055</v>
      </c>
      <c r="F22" s="6">
        <v>9169</v>
      </c>
      <c r="G22" s="6">
        <v>3773389</v>
      </c>
      <c r="H22" s="7">
        <v>48501355.840000004</v>
      </c>
      <c r="I22" s="7">
        <v>36149066.619999997</v>
      </c>
      <c r="J22" s="6">
        <v>8851</v>
      </c>
      <c r="K22" s="7">
        <v>709280</v>
      </c>
      <c r="L22" s="7">
        <v>31133535</v>
      </c>
      <c r="M22" s="7">
        <v>1183200</v>
      </c>
      <c r="N22" s="6">
        <v>400</v>
      </c>
      <c r="O22" s="7">
        <v>1130000</v>
      </c>
      <c r="P22" s="7">
        <v>127260</v>
      </c>
      <c r="Q22" s="7">
        <v>180151.6</v>
      </c>
      <c r="R22" s="6">
        <v>2822</v>
      </c>
      <c r="S22" s="7">
        <v>3291050</v>
      </c>
      <c r="T22" s="7">
        <v>1250118</v>
      </c>
      <c r="U22" s="7">
        <v>374029.88</v>
      </c>
      <c r="V22" s="6">
        <v>9642</v>
      </c>
      <c r="W22" s="7">
        <v>20496000</v>
      </c>
      <c r="X22" s="7">
        <v>4039035</v>
      </c>
      <c r="Y22" s="7">
        <v>17369000</v>
      </c>
      <c r="Z22" s="7">
        <v>6514.71</v>
      </c>
      <c r="AA22" s="7">
        <v>-116166.7</v>
      </c>
      <c r="AB22" s="7">
        <v>3410820</v>
      </c>
      <c r="AC22" s="7">
        <v>649933.03</v>
      </c>
      <c r="AD22" s="6">
        <v>207841</v>
      </c>
      <c r="AE22" s="7">
        <v>963132.2</v>
      </c>
      <c r="AF22" s="6">
        <v>0</v>
      </c>
      <c r="AG22" s="7">
        <v>0</v>
      </c>
      <c r="AH22" s="7">
        <v>0</v>
      </c>
      <c r="AI22" s="6">
        <v>0</v>
      </c>
      <c r="AJ22" s="7">
        <v>0</v>
      </c>
      <c r="AK22" s="7">
        <v>0</v>
      </c>
    </row>
    <row r="23" spans="1:37" ht="14.5" customHeight="1" x14ac:dyDescent="0.25">
      <c r="A23" s="4" t="s">
        <v>72</v>
      </c>
      <c r="B23" s="6">
        <v>11098</v>
      </c>
      <c r="C23" s="6">
        <v>10649</v>
      </c>
      <c r="D23" s="6">
        <v>5640355</v>
      </c>
      <c r="E23" s="7">
        <v>153865897</v>
      </c>
      <c r="F23" s="6">
        <v>9306</v>
      </c>
      <c r="G23" s="6">
        <v>4066060</v>
      </c>
      <c r="H23" s="7">
        <v>55157602</v>
      </c>
      <c r="I23" s="7">
        <v>38952855</v>
      </c>
      <c r="J23" s="6">
        <v>9590</v>
      </c>
      <c r="K23" s="7">
        <v>182600</v>
      </c>
      <c r="L23" s="7">
        <v>52781910</v>
      </c>
      <c r="M23" s="7">
        <v>11800</v>
      </c>
      <c r="N23" s="6">
        <v>417</v>
      </c>
      <c r="O23" s="7">
        <v>707000</v>
      </c>
      <c r="P23" s="7">
        <v>241170</v>
      </c>
      <c r="Q23" s="7">
        <v>368763.85</v>
      </c>
      <c r="R23" s="6">
        <v>7354</v>
      </c>
      <c r="S23" s="7">
        <v>3601150</v>
      </c>
      <c r="T23" s="7">
        <v>7428924</v>
      </c>
      <c r="U23" s="7">
        <v>2747408.02</v>
      </c>
      <c r="V23" s="6">
        <v>9605</v>
      </c>
      <c r="W23" s="7">
        <v>0</v>
      </c>
      <c r="X23" s="7">
        <v>36663210</v>
      </c>
      <c r="Y23" s="7">
        <v>73097000</v>
      </c>
      <c r="Z23" s="7">
        <v>40053.06</v>
      </c>
      <c r="AA23" s="7">
        <v>-1575440.35</v>
      </c>
      <c r="AB23" s="7">
        <v>41386350</v>
      </c>
      <c r="AC23" s="7">
        <v>10018060.939999999</v>
      </c>
      <c r="AD23" s="6">
        <v>1890166</v>
      </c>
      <c r="AE23" s="7">
        <v>7265736.0599999996</v>
      </c>
      <c r="AF23" s="6">
        <v>0</v>
      </c>
      <c r="AG23" s="7">
        <v>0</v>
      </c>
      <c r="AH23" s="7">
        <v>0</v>
      </c>
      <c r="AI23" s="6">
        <v>0</v>
      </c>
      <c r="AJ23" s="7">
        <v>0</v>
      </c>
      <c r="AK23" s="7">
        <v>0</v>
      </c>
    </row>
    <row r="24" spans="1:37" x14ac:dyDescent="0.25">
      <c r="A24" s="4"/>
      <c r="B24" s="6"/>
      <c r="C24" s="6"/>
      <c r="D24" s="6"/>
      <c r="E24" s="7"/>
      <c r="F24" s="6"/>
      <c r="G24" s="6"/>
      <c r="H24" s="7"/>
      <c r="I24" s="7"/>
      <c r="J24" s="6"/>
      <c r="K24" s="7"/>
      <c r="L24" s="7"/>
      <c r="M24" s="7"/>
      <c r="N24" s="6"/>
      <c r="O24" s="7"/>
      <c r="P24" s="7"/>
      <c r="Q24" s="7"/>
      <c r="R24" s="6"/>
      <c r="S24" s="7"/>
      <c r="T24" s="7"/>
      <c r="U24" s="7"/>
      <c r="V24" s="6"/>
      <c r="W24" s="7"/>
      <c r="X24" s="7"/>
      <c r="Y24" s="7"/>
      <c r="Z24" s="7"/>
      <c r="AA24" s="7"/>
      <c r="AB24" s="7"/>
      <c r="AC24" s="7"/>
      <c r="AD24" s="6"/>
      <c r="AE24" s="7"/>
      <c r="AF24" s="6"/>
      <c r="AG24" s="7"/>
      <c r="AH24" s="7"/>
      <c r="AI24" s="6"/>
      <c r="AJ24" s="7"/>
      <c r="AK24" s="7"/>
    </row>
    <row r="25" spans="1:37" x14ac:dyDescent="0.25">
      <c r="A25" s="4"/>
      <c r="B25" s="6"/>
      <c r="C25" s="6"/>
      <c r="D25" s="6"/>
      <c r="E25" s="7"/>
      <c r="F25" s="6"/>
      <c r="G25" s="6"/>
      <c r="H25" s="7"/>
      <c r="I25" s="7"/>
      <c r="J25" s="6"/>
      <c r="K25" s="7"/>
      <c r="L25" s="7"/>
      <c r="M25" s="7"/>
      <c r="N25" s="6"/>
      <c r="O25" s="7"/>
      <c r="P25" s="7"/>
      <c r="Q25" s="7"/>
      <c r="R25" s="6"/>
      <c r="S25" s="7"/>
      <c r="T25" s="7"/>
      <c r="U25" s="7"/>
      <c r="V25" s="6"/>
      <c r="W25" s="7"/>
      <c r="X25" s="7"/>
      <c r="Y25" s="7"/>
      <c r="Z25" s="7"/>
      <c r="AA25" s="7"/>
      <c r="AB25" s="7"/>
      <c r="AC25" s="7"/>
      <c r="AD25" s="6"/>
      <c r="AE25" s="7"/>
      <c r="AF25" s="6"/>
      <c r="AG25" s="7"/>
      <c r="AH25" s="7"/>
      <c r="AI25" s="6"/>
      <c r="AJ25" s="7"/>
      <c r="AK25" s="7"/>
    </row>
    <row r="26" spans="1:37" x14ac:dyDescent="0.25">
      <c r="A26" s="4"/>
      <c r="B26" s="6"/>
      <c r="C26" s="6"/>
      <c r="D26" s="6"/>
      <c r="E26" s="7"/>
      <c r="F26" s="6"/>
      <c r="G26" s="6"/>
      <c r="H26" s="7"/>
      <c r="I26" s="7"/>
      <c r="J26" s="6"/>
      <c r="K26" s="7"/>
      <c r="L26" s="7"/>
      <c r="M26" s="7"/>
      <c r="N26" s="6"/>
      <c r="O26" s="7"/>
      <c r="P26" s="7"/>
      <c r="Q26" s="7"/>
      <c r="R26" s="6"/>
      <c r="S26" s="7"/>
      <c r="T26" s="7"/>
      <c r="U26" s="7"/>
      <c r="V26" s="6"/>
      <c r="W26" s="7"/>
      <c r="X26" s="7"/>
      <c r="Y26" s="7"/>
      <c r="Z26" s="7"/>
      <c r="AA26" s="7"/>
      <c r="AB26" s="7"/>
      <c r="AC26" s="7"/>
      <c r="AD26" s="6"/>
      <c r="AE26" s="7"/>
      <c r="AF26" s="6"/>
      <c r="AG26" s="7"/>
      <c r="AH26" s="7"/>
      <c r="AI26" s="6"/>
      <c r="AJ26" s="7"/>
      <c r="AK26" s="7"/>
    </row>
    <row r="27" spans="1:37" x14ac:dyDescent="0.25">
      <c r="A27" s="4"/>
      <c r="B27" s="6"/>
      <c r="C27" s="6"/>
      <c r="D27" s="6"/>
      <c r="E27" s="7"/>
      <c r="F27" s="6"/>
      <c r="G27" s="6"/>
      <c r="H27" s="7"/>
      <c r="I27" s="7"/>
      <c r="J27" s="6"/>
      <c r="K27" s="7"/>
      <c r="L27" s="7"/>
      <c r="M27" s="7"/>
      <c r="N27" s="6"/>
      <c r="O27" s="7"/>
      <c r="P27" s="7"/>
      <c r="Q27" s="7"/>
      <c r="R27" s="6"/>
      <c r="S27" s="7"/>
      <c r="T27" s="7"/>
      <c r="U27" s="7"/>
      <c r="V27" s="6"/>
      <c r="W27" s="7"/>
      <c r="X27" s="7"/>
      <c r="Y27" s="7"/>
      <c r="Z27" s="7"/>
      <c r="AA27" s="7"/>
      <c r="AB27" s="7"/>
      <c r="AC27" s="7"/>
      <c r="AD27" s="6"/>
      <c r="AE27" s="7"/>
      <c r="AF27" s="6"/>
      <c r="AG27" s="7"/>
      <c r="AH27" s="7"/>
      <c r="AI27" s="6"/>
      <c r="AJ27" s="7"/>
      <c r="AK27" s="7"/>
    </row>
    <row r="28" spans="1:37" x14ac:dyDescent="0.25">
      <c r="A28" s="4"/>
      <c r="B28" s="6"/>
      <c r="C28" s="6"/>
      <c r="D28" s="6"/>
      <c r="E28" s="7"/>
      <c r="F28" s="6"/>
      <c r="G28" s="6"/>
      <c r="H28" s="7"/>
      <c r="I28" s="7"/>
      <c r="J28" s="6"/>
      <c r="K28" s="7"/>
      <c r="L28" s="7"/>
      <c r="M28" s="7"/>
      <c r="N28" s="6"/>
      <c r="O28" s="7"/>
      <c r="P28" s="7"/>
      <c r="Q28" s="7"/>
      <c r="R28" s="6"/>
      <c r="S28" s="7"/>
      <c r="T28" s="7"/>
      <c r="U28" s="7"/>
      <c r="V28" s="6"/>
      <c r="W28" s="7"/>
      <c r="X28" s="7"/>
      <c r="Y28" s="7"/>
      <c r="Z28" s="7"/>
      <c r="AA28" s="7"/>
      <c r="AB28" s="7"/>
      <c r="AC28" s="7"/>
      <c r="AD28" s="6"/>
      <c r="AE28" s="7"/>
      <c r="AF28" s="6"/>
      <c r="AG28" s="7"/>
      <c r="AH28" s="7"/>
      <c r="AI28" s="6"/>
      <c r="AJ28" s="7"/>
      <c r="AK28" s="7"/>
    </row>
    <row r="29" spans="1:37" x14ac:dyDescent="0.25">
      <c r="A29" s="4"/>
      <c r="B29" s="6"/>
      <c r="C29" s="6"/>
      <c r="D29" s="6"/>
      <c r="E29" s="7"/>
      <c r="F29" s="6"/>
      <c r="G29" s="6"/>
      <c r="H29" s="7"/>
      <c r="I29" s="7"/>
      <c r="J29" s="6"/>
      <c r="K29" s="7"/>
      <c r="L29" s="7"/>
      <c r="M29" s="7"/>
      <c r="N29" s="6"/>
      <c r="O29" s="7"/>
      <c r="P29" s="7"/>
      <c r="Q29" s="7"/>
      <c r="R29" s="6"/>
      <c r="S29" s="7"/>
      <c r="T29" s="7"/>
      <c r="U29" s="7"/>
      <c r="V29" s="6"/>
      <c r="W29" s="7"/>
      <c r="X29" s="7"/>
      <c r="Y29" s="7"/>
      <c r="Z29" s="7"/>
      <c r="AA29" s="7"/>
      <c r="AB29" s="7"/>
      <c r="AC29" s="7"/>
      <c r="AD29" s="6"/>
      <c r="AE29" s="7"/>
      <c r="AF29" s="6"/>
      <c r="AG29" s="7"/>
      <c r="AH29" s="7"/>
      <c r="AI29" s="6"/>
      <c r="AJ29" s="7"/>
      <c r="AK29" s="7"/>
    </row>
    <row r="30" spans="1:37" x14ac:dyDescent="0.25">
      <c r="A30" s="4"/>
      <c r="B30" s="6"/>
      <c r="C30" s="6"/>
      <c r="D30" s="6"/>
      <c r="E30" s="7"/>
      <c r="F30" s="6"/>
      <c r="G30" s="6"/>
      <c r="H30" s="7"/>
      <c r="I30" s="7"/>
      <c r="J30" s="6"/>
      <c r="K30" s="7"/>
      <c r="L30" s="7"/>
      <c r="M30" s="7"/>
      <c r="N30" s="6"/>
      <c r="O30" s="7"/>
      <c r="P30" s="7"/>
      <c r="Q30" s="7"/>
      <c r="R30" s="6"/>
      <c r="S30" s="7"/>
      <c r="T30" s="7"/>
      <c r="U30" s="7"/>
      <c r="V30" s="6"/>
      <c r="W30" s="7"/>
      <c r="X30" s="7"/>
      <c r="Y30" s="7"/>
      <c r="Z30" s="7"/>
      <c r="AA30" s="7"/>
      <c r="AB30" s="7"/>
      <c r="AC30" s="7"/>
      <c r="AD30" s="6"/>
      <c r="AE30" s="7"/>
      <c r="AF30" s="6"/>
      <c r="AG30" s="7"/>
      <c r="AH30" s="7"/>
      <c r="AI30" s="6"/>
      <c r="AJ30" s="7"/>
      <c r="AK30" s="7"/>
    </row>
    <row r="31" spans="1:37" x14ac:dyDescent="0.25">
      <c r="A31" s="4"/>
      <c r="B31" s="6"/>
      <c r="C31" s="6"/>
      <c r="D31" s="6"/>
      <c r="E31" s="7"/>
      <c r="F31" s="6"/>
      <c r="G31" s="6"/>
      <c r="H31" s="7"/>
      <c r="I31" s="7"/>
      <c r="J31" s="6"/>
      <c r="K31" s="7"/>
      <c r="L31" s="7"/>
      <c r="M31" s="7"/>
      <c r="N31" s="6"/>
      <c r="O31" s="7"/>
      <c r="P31" s="7"/>
      <c r="Q31" s="7"/>
      <c r="R31" s="6"/>
      <c r="S31" s="7"/>
      <c r="T31" s="7"/>
      <c r="U31" s="7"/>
      <c r="V31" s="6"/>
      <c r="W31" s="7"/>
      <c r="X31" s="7"/>
      <c r="Y31" s="7"/>
      <c r="Z31" s="7"/>
      <c r="AA31" s="7"/>
      <c r="AB31" s="7"/>
      <c r="AC31" s="7"/>
      <c r="AD31" s="6"/>
      <c r="AE31" s="7"/>
      <c r="AF31" s="6"/>
      <c r="AG31" s="7"/>
      <c r="AH31" s="7"/>
      <c r="AI31" s="6"/>
      <c r="AJ31" s="7"/>
      <c r="AK31" s="7"/>
    </row>
    <row r="32" spans="1:37" x14ac:dyDescent="0.25">
      <c r="A32" s="4"/>
      <c r="B32" s="6"/>
      <c r="C32" s="6"/>
      <c r="D32" s="6"/>
      <c r="E32" s="7"/>
      <c r="F32" s="6"/>
      <c r="G32" s="6"/>
      <c r="H32" s="7"/>
      <c r="I32" s="7"/>
      <c r="J32" s="6"/>
      <c r="K32" s="7"/>
      <c r="L32" s="7"/>
      <c r="M32" s="7"/>
      <c r="N32" s="6"/>
      <c r="O32" s="7"/>
      <c r="P32" s="7"/>
      <c r="Q32" s="7"/>
      <c r="R32" s="6"/>
      <c r="S32" s="7"/>
      <c r="T32" s="7"/>
      <c r="U32" s="7"/>
      <c r="V32" s="6"/>
      <c r="W32" s="7"/>
      <c r="X32" s="7"/>
      <c r="Y32" s="7"/>
      <c r="Z32" s="7"/>
      <c r="AA32" s="7"/>
      <c r="AB32" s="7"/>
      <c r="AC32" s="7"/>
      <c r="AD32" s="6"/>
      <c r="AE32" s="7"/>
      <c r="AF32" s="6"/>
      <c r="AG32" s="7"/>
      <c r="AH32" s="7"/>
      <c r="AI32" s="6"/>
      <c r="AJ32" s="7"/>
      <c r="AK32" s="7"/>
    </row>
    <row r="33" spans="1:37" x14ac:dyDescent="0.25">
      <c r="A33" s="4"/>
      <c r="B33" s="6"/>
      <c r="C33" s="6"/>
      <c r="D33" s="6"/>
      <c r="E33" s="7"/>
      <c r="F33" s="6"/>
      <c r="G33" s="6"/>
      <c r="H33" s="7"/>
      <c r="I33" s="7"/>
      <c r="J33" s="6"/>
      <c r="K33" s="7"/>
      <c r="L33" s="7"/>
      <c r="M33" s="7"/>
      <c r="N33" s="6"/>
      <c r="O33" s="7"/>
      <c r="P33" s="7"/>
      <c r="Q33" s="7"/>
      <c r="R33" s="6"/>
      <c r="S33" s="7"/>
      <c r="T33" s="7"/>
      <c r="U33" s="7"/>
      <c r="V33" s="6"/>
      <c r="W33" s="7"/>
      <c r="X33" s="7"/>
      <c r="Y33" s="7"/>
      <c r="Z33" s="7"/>
      <c r="AA33" s="7"/>
      <c r="AB33" s="7"/>
      <c r="AC33" s="7"/>
      <c r="AD33" s="6"/>
      <c r="AE33" s="7"/>
      <c r="AF33" s="6"/>
      <c r="AG33" s="7"/>
      <c r="AH33" s="7"/>
      <c r="AI33" s="6"/>
      <c r="AJ33" s="7"/>
      <c r="AK33" s="7"/>
    </row>
    <row r="34" spans="1:37" x14ac:dyDescent="0.25">
      <c r="A34" s="4"/>
      <c r="B34" s="6"/>
      <c r="C34" s="6"/>
      <c r="D34" s="6"/>
      <c r="E34" s="7"/>
      <c r="F34" s="6"/>
      <c r="G34" s="6"/>
      <c r="H34" s="7"/>
      <c r="I34" s="7"/>
      <c r="J34" s="6"/>
      <c r="K34" s="7"/>
      <c r="L34" s="7"/>
      <c r="M34" s="7"/>
      <c r="N34" s="6"/>
      <c r="O34" s="7"/>
      <c r="P34" s="7"/>
      <c r="Q34" s="7"/>
      <c r="R34" s="6"/>
      <c r="S34" s="7"/>
      <c r="T34" s="7"/>
      <c r="U34" s="7"/>
      <c r="V34" s="6"/>
      <c r="W34" s="7"/>
      <c r="X34" s="7"/>
      <c r="Y34" s="7"/>
      <c r="Z34" s="7"/>
      <c r="AA34" s="7"/>
      <c r="AB34" s="7"/>
      <c r="AC34" s="7"/>
      <c r="AD34" s="6"/>
      <c r="AE34" s="7"/>
      <c r="AF34" s="6"/>
      <c r="AG34" s="7"/>
      <c r="AH34" s="7"/>
      <c r="AI34" s="6"/>
      <c r="AJ34" s="7"/>
      <c r="AK34" s="7"/>
    </row>
    <row r="35" spans="1:37" x14ac:dyDescent="0.25">
      <c r="A35" s="4"/>
      <c r="B35" s="6"/>
      <c r="C35" s="6"/>
      <c r="D35" s="6"/>
      <c r="E35" s="7"/>
      <c r="F35" s="6"/>
      <c r="G35" s="6"/>
      <c r="H35" s="7"/>
      <c r="I35" s="7"/>
      <c r="J35" s="6"/>
      <c r="K35" s="7"/>
      <c r="L35" s="7"/>
      <c r="M35" s="7"/>
      <c r="N35" s="6"/>
      <c r="O35" s="7"/>
      <c r="P35" s="7"/>
      <c r="Q35" s="7"/>
      <c r="R35" s="6"/>
      <c r="S35" s="7"/>
      <c r="T35" s="7"/>
      <c r="U35" s="7"/>
      <c r="V35" s="6"/>
      <c r="W35" s="7"/>
      <c r="X35" s="7"/>
      <c r="Y35" s="7"/>
      <c r="Z35" s="7"/>
      <c r="AA35" s="7"/>
      <c r="AB35" s="7"/>
      <c r="AC35" s="7"/>
      <c r="AD35" s="6"/>
      <c r="AE35" s="7"/>
      <c r="AF35" s="6"/>
      <c r="AG35" s="7"/>
      <c r="AH35" s="7"/>
      <c r="AI35" s="6"/>
      <c r="AJ35" s="7"/>
      <c r="AK35" s="7"/>
    </row>
    <row r="36" spans="1:37" x14ac:dyDescent="0.25">
      <c r="A36" s="4"/>
      <c r="B36" s="6"/>
      <c r="C36" s="6"/>
      <c r="D36" s="6"/>
      <c r="E36" s="7"/>
      <c r="F36" s="6"/>
      <c r="G36" s="6"/>
      <c r="H36" s="7"/>
      <c r="I36" s="7"/>
      <c r="J36" s="6"/>
      <c r="K36" s="7"/>
      <c r="L36" s="7"/>
      <c r="M36" s="7"/>
      <c r="N36" s="6"/>
      <c r="O36" s="7"/>
      <c r="P36" s="7"/>
      <c r="Q36" s="7"/>
      <c r="R36" s="6"/>
      <c r="S36" s="7"/>
      <c r="T36" s="7"/>
      <c r="U36" s="7"/>
      <c r="V36" s="6"/>
      <c r="W36" s="7"/>
      <c r="X36" s="7"/>
      <c r="Y36" s="7"/>
      <c r="Z36" s="7"/>
      <c r="AA36" s="7"/>
      <c r="AB36" s="7"/>
      <c r="AC36" s="7"/>
      <c r="AD36" s="6"/>
      <c r="AE36" s="7"/>
      <c r="AF36" s="6"/>
      <c r="AG36" s="7"/>
      <c r="AH36" s="7"/>
      <c r="AI36" s="6"/>
      <c r="AJ36" s="7"/>
      <c r="AK36" s="7"/>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4"/>
  <sheetViews>
    <sheetView showGridLines="0" workbookViewId="0"/>
  </sheetViews>
  <sheetFormatPr defaultColWidth="10.90625" defaultRowHeight="12.5" x14ac:dyDescent="0.25"/>
  <cols>
    <col min="1" max="1" width="14.7265625" customWidth="1"/>
    <col min="2" max="2" width="20.7265625" customWidth="1"/>
    <col min="3" max="3" width="30.7265625" customWidth="1"/>
    <col min="4" max="4" width="25.7265625" customWidth="1"/>
    <col min="5" max="5" width="38.7265625" customWidth="1"/>
    <col min="6" max="6" width="34.7265625" customWidth="1"/>
    <col min="7" max="7" width="29.7265625" customWidth="1"/>
    <col min="8" max="8" width="33.7265625" customWidth="1"/>
    <col min="9" max="9" width="29.7265625" customWidth="1"/>
    <col min="10" max="10" width="24.7265625" customWidth="1"/>
    <col min="11" max="11" width="28.7265625" customWidth="1"/>
    <col min="12" max="12" width="24.7265625" customWidth="1"/>
    <col min="13" max="13" width="19.7265625" customWidth="1"/>
    <col min="14" max="14" width="23.7265625" customWidth="1"/>
  </cols>
  <sheetData>
    <row r="1" spans="1:14" ht="14.5" customHeight="1" x14ac:dyDescent="0.3">
      <c r="A1" s="1" t="s">
        <v>172</v>
      </c>
    </row>
    <row r="2" spans="1:14" ht="29" customHeight="1" x14ac:dyDescent="0.3">
      <c r="A2" s="1" t="s">
        <v>58</v>
      </c>
    </row>
    <row r="3" spans="1:14" ht="14.5" customHeight="1" x14ac:dyDescent="0.25">
      <c r="A3" t="s">
        <v>59</v>
      </c>
    </row>
    <row r="4" spans="1:14" ht="14.5" customHeight="1" x14ac:dyDescent="0.25">
      <c r="A4" t="s">
        <v>74</v>
      </c>
    </row>
    <row r="5" spans="1:14" ht="14.5" customHeight="1" x14ac:dyDescent="0.25">
      <c r="A5" t="s">
        <v>173</v>
      </c>
    </row>
    <row r="6" spans="1:14" ht="14.5" customHeight="1" x14ac:dyDescent="0.25">
      <c r="A6" t="s">
        <v>174</v>
      </c>
    </row>
    <row r="7" spans="1:14" ht="29" customHeight="1" x14ac:dyDescent="0.3">
      <c r="A7" s="3" t="s">
        <v>27</v>
      </c>
      <c r="B7" s="5" t="s">
        <v>60</v>
      </c>
      <c r="C7" s="5" t="s">
        <v>175</v>
      </c>
      <c r="D7" s="5" t="s">
        <v>176</v>
      </c>
      <c r="E7" s="5" t="s">
        <v>177</v>
      </c>
      <c r="F7" s="5" t="s">
        <v>178</v>
      </c>
      <c r="G7" s="5" t="s">
        <v>179</v>
      </c>
      <c r="H7" s="5" t="s">
        <v>180</v>
      </c>
      <c r="I7" s="5" t="s">
        <v>181</v>
      </c>
      <c r="J7" s="5" t="s">
        <v>182</v>
      </c>
      <c r="K7" s="5" t="s">
        <v>183</v>
      </c>
      <c r="L7" s="5" t="s">
        <v>184</v>
      </c>
      <c r="M7" s="5" t="s">
        <v>185</v>
      </c>
      <c r="N7" s="5" t="s">
        <v>186</v>
      </c>
    </row>
    <row r="8" spans="1:14" ht="14.5" customHeight="1" x14ac:dyDescent="0.25">
      <c r="A8" s="4" t="s">
        <v>63</v>
      </c>
      <c r="B8" s="6">
        <v>11949</v>
      </c>
      <c r="C8" s="6">
        <v>14</v>
      </c>
      <c r="D8" s="6">
        <v>185</v>
      </c>
      <c r="E8" s="7">
        <v>9990</v>
      </c>
      <c r="F8" s="6">
        <v>57</v>
      </c>
      <c r="G8" s="6">
        <v>1307</v>
      </c>
      <c r="H8" s="7">
        <v>36596</v>
      </c>
      <c r="I8" s="6">
        <v>70</v>
      </c>
      <c r="J8" s="6">
        <v>1492</v>
      </c>
      <c r="K8" s="7">
        <v>46586</v>
      </c>
      <c r="L8" s="6">
        <v>1636</v>
      </c>
      <c r="M8" s="7">
        <v>29059</v>
      </c>
      <c r="N8" s="7">
        <v>125534.88</v>
      </c>
    </row>
    <row r="9" spans="1:14" ht="14.5" customHeight="1" x14ac:dyDescent="0.25">
      <c r="A9" s="4" t="s">
        <v>64</v>
      </c>
      <c r="B9" s="6">
        <v>11890</v>
      </c>
      <c r="C9" s="6">
        <v>18</v>
      </c>
      <c r="D9" s="6">
        <v>536</v>
      </c>
      <c r="E9" s="7">
        <v>28944</v>
      </c>
      <c r="F9" s="6">
        <v>57</v>
      </c>
      <c r="G9" s="6">
        <v>1521</v>
      </c>
      <c r="H9" s="7">
        <v>42588</v>
      </c>
      <c r="I9" s="6">
        <v>69</v>
      </c>
      <c r="J9" s="6">
        <v>2057</v>
      </c>
      <c r="K9" s="7">
        <v>71532</v>
      </c>
      <c r="L9" s="6">
        <v>1623</v>
      </c>
      <c r="M9" s="7">
        <v>27517</v>
      </c>
      <c r="N9" s="7">
        <v>118873.44</v>
      </c>
    </row>
    <row r="10" spans="1:14" ht="14.5" customHeight="1" x14ac:dyDescent="0.25">
      <c r="A10" s="4" t="s">
        <v>65</v>
      </c>
      <c r="B10" s="6">
        <v>11972</v>
      </c>
      <c r="C10" s="6">
        <v>12</v>
      </c>
      <c r="D10" s="6">
        <v>143</v>
      </c>
      <c r="E10" s="7">
        <v>7722</v>
      </c>
      <c r="F10" s="6">
        <v>49</v>
      </c>
      <c r="G10" s="6">
        <v>1499</v>
      </c>
      <c r="H10" s="7">
        <v>43680</v>
      </c>
      <c r="I10" s="6">
        <v>58</v>
      </c>
      <c r="J10" s="6">
        <v>1642</v>
      </c>
      <c r="K10" s="7">
        <v>51402</v>
      </c>
      <c r="L10" s="6">
        <v>1596</v>
      </c>
      <c r="M10" s="7">
        <v>24891</v>
      </c>
      <c r="N10" s="7">
        <v>107529.12</v>
      </c>
    </row>
    <row r="11" spans="1:14" ht="14.5" customHeight="1" x14ac:dyDescent="0.25">
      <c r="A11" s="4" t="s">
        <v>66</v>
      </c>
      <c r="B11" s="6">
        <v>11886</v>
      </c>
      <c r="C11" s="6">
        <v>15</v>
      </c>
      <c r="D11" s="6">
        <v>192</v>
      </c>
      <c r="E11" s="7">
        <v>10368</v>
      </c>
      <c r="F11" s="6">
        <v>48</v>
      </c>
      <c r="G11" s="6">
        <v>1717</v>
      </c>
      <c r="H11" s="7">
        <v>48076</v>
      </c>
      <c r="I11" s="6">
        <v>58</v>
      </c>
      <c r="J11" s="6">
        <v>1909</v>
      </c>
      <c r="K11" s="7">
        <v>58444</v>
      </c>
      <c r="L11" s="6">
        <v>1418</v>
      </c>
      <c r="M11" s="7">
        <v>20299</v>
      </c>
      <c r="N11" s="7">
        <v>87691.68</v>
      </c>
    </row>
    <row r="12" spans="1:14" ht="14.5" customHeight="1" x14ac:dyDescent="0.25">
      <c r="A12" s="4" t="s">
        <v>67</v>
      </c>
      <c r="B12" s="6">
        <v>11826</v>
      </c>
      <c r="C12" s="6">
        <v>12</v>
      </c>
      <c r="D12" s="6">
        <v>78</v>
      </c>
      <c r="E12" s="7">
        <v>4212</v>
      </c>
      <c r="F12" s="6">
        <v>35</v>
      </c>
      <c r="G12" s="6">
        <v>643</v>
      </c>
      <c r="H12" s="7">
        <v>18564</v>
      </c>
      <c r="I12" s="6">
        <v>40</v>
      </c>
      <c r="J12" s="6">
        <v>721</v>
      </c>
      <c r="K12" s="7">
        <v>22776</v>
      </c>
      <c r="L12" s="6">
        <v>1317</v>
      </c>
      <c r="M12" s="7">
        <v>16706</v>
      </c>
      <c r="N12" s="7">
        <v>72169.919999999998</v>
      </c>
    </row>
    <row r="13" spans="1:14" ht="14.5" customHeight="1" x14ac:dyDescent="0.25">
      <c r="A13" s="4" t="s">
        <v>68</v>
      </c>
      <c r="B13" s="6">
        <v>11636</v>
      </c>
      <c r="C13" s="6">
        <v>14</v>
      </c>
      <c r="D13" s="6">
        <v>76</v>
      </c>
      <c r="E13" s="7">
        <v>4104</v>
      </c>
      <c r="F13" s="6">
        <v>23</v>
      </c>
      <c r="G13" s="6">
        <v>258</v>
      </c>
      <c r="H13" s="7">
        <v>7616</v>
      </c>
      <c r="I13" s="6">
        <v>29</v>
      </c>
      <c r="J13" s="6">
        <v>334</v>
      </c>
      <c r="K13" s="7">
        <v>11720</v>
      </c>
      <c r="L13" s="6">
        <v>1183</v>
      </c>
      <c r="M13" s="7">
        <v>11574</v>
      </c>
      <c r="N13" s="7">
        <v>49999.68</v>
      </c>
    </row>
    <row r="14" spans="1:14" ht="14.5" customHeight="1" x14ac:dyDescent="0.25">
      <c r="A14" s="4" t="s">
        <v>69</v>
      </c>
      <c r="B14" s="6">
        <v>11522</v>
      </c>
      <c r="C14" s="6">
        <v>11</v>
      </c>
      <c r="D14" s="6">
        <v>37</v>
      </c>
      <c r="E14" s="7">
        <v>1998</v>
      </c>
      <c r="F14" s="6">
        <v>15</v>
      </c>
      <c r="G14" s="6">
        <v>522</v>
      </c>
      <c r="H14" s="7">
        <v>14616</v>
      </c>
      <c r="I14" s="6">
        <v>20</v>
      </c>
      <c r="J14" s="6">
        <v>559</v>
      </c>
      <c r="K14" s="7">
        <v>16614</v>
      </c>
      <c r="L14" s="6">
        <v>949</v>
      </c>
      <c r="M14" s="7">
        <v>8331</v>
      </c>
      <c r="N14" s="7">
        <v>35989.919999999998</v>
      </c>
    </row>
    <row r="15" spans="1:14" ht="14.5" customHeight="1" x14ac:dyDescent="0.25">
      <c r="A15" s="4" t="s">
        <v>70</v>
      </c>
      <c r="B15" s="6">
        <v>11414</v>
      </c>
      <c r="C15" s="6">
        <v>5</v>
      </c>
      <c r="D15" s="6">
        <v>34</v>
      </c>
      <c r="E15" s="7">
        <v>1836</v>
      </c>
      <c r="F15" s="6">
        <v>5</v>
      </c>
      <c r="G15" s="6">
        <v>34</v>
      </c>
      <c r="H15" s="7">
        <v>952</v>
      </c>
      <c r="I15" s="6">
        <v>5</v>
      </c>
      <c r="J15" s="6">
        <v>68</v>
      </c>
      <c r="K15" s="7">
        <v>2788</v>
      </c>
      <c r="L15" s="6">
        <v>816</v>
      </c>
      <c r="M15" s="7">
        <v>5902</v>
      </c>
      <c r="N15" s="7">
        <v>25496.639999999999</v>
      </c>
    </row>
    <row r="16" spans="1:14" ht="14.5" customHeight="1" x14ac:dyDescent="0.25">
      <c r="A16" s="4" t="s">
        <v>71</v>
      </c>
      <c r="B16" s="6">
        <v>12009</v>
      </c>
      <c r="C16" s="6">
        <v>5</v>
      </c>
      <c r="D16" s="6">
        <v>47</v>
      </c>
      <c r="E16" s="7">
        <v>2538</v>
      </c>
      <c r="F16" s="6">
        <v>5</v>
      </c>
      <c r="G16" s="6">
        <v>47</v>
      </c>
      <c r="H16" s="7">
        <v>1316</v>
      </c>
      <c r="I16" s="6">
        <v>5</v>
      </c>
      <c r="J16" s="6">
        <v>94</v>
      </c>
      <c r="K16" s="7">
        <v>3854</v>
      </c>
      <c r="L16" s="6">
        <v>495</v>
      </c>
      <c r="M16" s="7">
        <v>2968</v>
      </c>
      <c r="N16" s="7">
        <v>12821.76</v>
      </c>
    </row>
    <row r="17" spans="1:14" ht="14.5" customHeight="1" x14ac:dyDescent="0.25">
      <c r="A17" s="4" t="s">
        <v>72</v>
      </c>
      <c r="B17" s="6">
        <v>11098</v>
      </c>
      <c r="C17" s="6">
        <v>5</v>
      </c>
      <c r="D17" s="6">
        <v>122</v>
      </c>
      <c r="E17" s="7">
        <v>6588</v>
      </c>
      <c r="F17" s="6">
        <v>5</v>
      </c>
      <c r="G17" s="6">
        <v>122</v>
      </c>
      <c r="H17" s="7">
        <v>3416</v>
      </c>
      <c r="I17" s="6">
        <v>5</v>
      </c>
      <c r="J17" s="6">
        <v>244</v>
      </c>
      <c r="K17" s="7">
        <v>10004</v>
      </c>
      <c r="L17" s="6">
        <v>203</v>
      </c>
      <c r="M17" s="7">
        <v>1714</v>
      </c>
      <c r="N17" s="7">
        <v>7404.48</v>
      </c>
    </row>
    <row r="18" spans="1:14" x14ac:dyDescent="0.25">
      <c r="A18" s="4"/>
      <c r="B18" s="6"/>
      <c r="C18" s="6"/>
      <c r="D18" s="6"/>
      <c r="E18" s="7"/>
      <c r="F18" s="6"/>
      <c r="G18" s="6"/>
      <c r="H18" s="7"/>
      <c r="I18" s="6"/>
      <c r="J18" s="6"/>
      <c r="K18" s="7"/>
      <c r="L18" s="6"/>
      <c r="M18" s="7"/>
      <c r="N18" s="7"/>
    </row>
    <row r="19" spans="1:14" x14ac:dyDescent="0.25">
      <c r="A19" s="4"/>
      <c r="B19" s="6"/>
      <c r="C19" s="6"/>
      <c r="D19" s="6"/>
      <c r="E19" s="7"/>
      <c r="F19" s="6"/>
      <c r="G19" s="6"/>
      <c r="H19" s="7"/>
      <c r="I19" s="6"/>
      <c r="J19" s="6"/>
      <c r="K19" s="7"/>
      <c r="L19" s="6"/>
      <c r="M19" s="7"/>
      <c r="N19" s="7"/>
    </row>
    <row r="20" spans="1:14" x14ac:dyDescent="0.25">
      <c r="A20" s="4"/>
      <c r="B20" s="6"/>
      <c r="C20" s="6"/>
      <c r="D20" s="6"/>
      <c r="E20" s="7"/>
      <c r="F20" s="6"/>
      <c r="G20" s="6"/>
      <c r="H20" s="7"/>
      <c r="I20" s="6"/>
      <c r="J20" s="6"/>
      <c r="K20" s="7"/>
      <c r="L20" s="6"/>
      <c r="M20" s="7"/>
      <c r="N20" s="7"/>
    </row>
    <row r="21" spans="1:14" x14ac:dyDescent="0.25">
      <c r="A21" s="4"/>
      <c r="B21" s="6"/>
      <c r="C21" s="6"/>
      <c r="D21" s="6"/>
      <c r="E21" s="7"/>
      <c r="F21" s="6"/>
      <c r="G21" s="6"/>
      <c r="H21" s="7"/>
      <c r="I21" s="6"/>
      <c r="J21" s="6"/>
      <c r="K21" s="7"/>
      <c r="L21" s="6"/>
      <c r="M21" s="7"/>
      <c r="N21" s="7"/>
    </row>
    <row r="22" spans="1:14" x14ac:dyDescent="0.25">
      <c r="A22" s="4"/>
      <c r="B22" s="6"/>
      <c r="C22" s="6"/>
      <c r="D22" s="6"/>
      <c r="E22" s="7"/>
      <c r="F22" s="6"/>
      <c r="G22" s="6"/>
      <c r="H22" s="7"/>
      <c r="I22" s="6"/>
      <c r="J22" s="6"/>
      <c r="K22" s="7"/>
      <c r="L22" s="6"/>
      <c r="M22" s="7"/>
      <c r="N22" s="7"/>
    </row>
    <row r="23" spans="1:14" x14ac:dyDescent="0.25">
      <c r="A23" s="4"/>
      <c r="B23" s="6"/>
      <c r="C23" s="6"/>
      <c r="D23" s="6"/>
      <c r="E23" s="7"/>
      <c r="F23" s="6"/>
      <c r="G23" s="6"/>
      <c r="H23" s="7"/>
      <c r="I23" s="6"/>
      <c r="J23" s="6"/>
      <c r="K23" s="7"/>
      <c r="L23" s="6"/>
      <c r="M23" s="7"/>
      <c r="N23" s="7"/>
    </row>
    <row r="24" spans="1:14" x14ac:dyDescent="0.25">
      <c r="A24" s="4"/>
      <c r="B24" s="6"/>
      <c r="C24" s="6"/>
      <c r="D24" s="6"/>
      <c r="E24" s="7"/>
      <c r="F24" s="6"/>
      <c r="G24" s="6"/>
      <c r="H24" s="7"/>
      <c r="I24" s="6"/>
      <c r="J24" s="6"/>
      <c r="K24" s="7"/>
      <c r="L24" s="6"/>
      <c r="M24" s="7"/>
      <c r="N24" s="7"/>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b16f04c-c4c9-405b-9fe8-b81263c3a22a">
      <Terms xmlns="http://schemas.microsoft.com/office/infopath/2007/PartnerControls"/>
    </lcf76f155ced4ddcb4097134ff3c332f>
    <TaxCatchAll xmlns="2799d30d-6731-4efe-ac9b-c4895a8828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64F0F5ECC9EB498AD4E15E7E7C33FC" ma:contentTypeVersion="17" ma:contentTypeDescription="Create a new document." ma:contentTypeScope="" ma:versionID="99f41859c6aecc710af1cb189e4fd6d2">
  <xsd:schema xmlns:xsd="http://www.w3.org/2001/XMLSchema" xmlns:xs="http://www.w3.org/2001/XMLSchema" xmlns:p="http://schemas.microsoft.com/office/2006/metadata/properties" xmlns:ns2="5b16f04c-c4c9-405b-9fe8-b81263c3a22a" xmlns:ns3="5679aacf-8675-4a2d-b50c-d9b81ae50408" xmlns:ns4="2799d30d-6731-4efe-ac9b-c4895a8828d9" targetNamespace="http://schemas.microsoft.com/office/2006/metadata/properties" ma:root="true" ma:fieldsID="89e795710c123e55cc2a2e8286f6aa0d" ns2:_="" ns3:_="" ns4:_="">
    <xsd:import namespace="5b16f04c-c4c9-405b-9fe8-b81263c3a22a"/>
    <xsd:import namespace="5679aacf-8675-4a2d-b50c-d9b81ae50408"/>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6f04c-c4c9-405b-9fe8-b81263c3a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79aacf-8675-4a2d-b50c-d9b81ae5040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27e6bdb-3e29-4d08-bc31-68d492552406}" ma:internalName="TaxCatchAll" ma:showField="CatchAllData" ma:web="5679aacf-8675-4a2d-b50c-d9b81ae50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A17AF7-E408-4CBB-88F6-1248C61E2B61}">
  <ds:schemaRefs>
    <ds:schemaRef ds:uri="http://schemas.microsoft.com/office/2006/documentManagement/types"/>
    <ds:schemaRef ds:uri="5b16f04c-c4c9-405b-9fe8-b81263c3a22a"/>
    <ds:schemaRef ds:uri="http://purl.org/dc/terms/"/>
    <ds:schemaRef ds:uri="http://schemas.microsoft.com/office/infopath/2007/PartnerControls"/>
    <ds:schemaRef ds:uri="2799d30d-6731-4efe-ac9b-c4895a8828d9"/>
    <ds:schemaRef ds:uri="http://purl.org/dc/dcmitype/"/>
    <ds:schemaRef ds:uri="http://schemas.openxmlformats.org/package/2006/metadata/core-properties"/>
    <ds:schemaRef ds:uri="5679aacf-8675-4a2d-b50c-d9b81ae50408"/>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1DA9F5F-4B79-4CD7-9927-DC7795F8D04D}">
  <ds:schemaRefs>
    <ds:schemaRef ds:uri="http://schemas.microsoft.com/sharepoint/v3/contenttype/forms"/>
  </ds:schemaRefs>
</ds:datastoreItem>
</file>

<file path=customXml/itemProps3.xml><?xml version="1.0" encoding="utf-8"?>
<ds:datastoreItem xmlns:ds="http://schemas.openxmlformats.org/officeDocument/2006/customXml" ds:itemID="{16DB6A32-0D7F-4D3F-A6D9-10D07F149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6f04c-c4c9-405b-9fe8-b81263c3a22a"/>
    <ds:schemaRef ds:uri="5679aacf-8675-4a2d-b50c-d9b81ae50408"/>
    <ds:schemaRef ds:uri="2799d30d-6731-4efe-ac9b-c4895a882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Cover_sheet</vt:lpstr>
      <vt:lpstr>Metadata</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Table_20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kigra</dc:creator>
  <cp:lastModifiedBy>Kirsty Gray</cp:lastModifiedBy>
  <dcterms:created xsi:type="dcterms:W3CDTF">2025-10-14T17:57:47Z</dcterms:created>
  <dcterms:modified xsi:type="dcterms:W3CDTF">2025-10-16T08:01:38Z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0x010100C564F0F5ECC9EB498AD4E15E7E7C33FC</vt:lpwstr>
  </property>
  <property fmtid="{D5CDD505-2E9C-101B-9397-08002B2CF9AE}" pid="3" name="MediaServiceImageTags">
    <vt:lpwstr/>
  </property>
</Properties>
</file>